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60" yWindow="2160" windowWidth="14940" windowHeight="6465"/>
  </bookViews>
  <sheets>
    <sheet name="2012" sheetId="41" r:id="rId1"/>
    <sheet name="RESUMEN  POR SECTOR 2006-2010" sheetId="32" state="hidden" r:id="rId2"/>
    <sheet name="RESUMEN GLOBAL X SECTOR 99-11" sheetId="21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'2012'!$A$1:$P$189</definedName>
    <definedName name="_xlnm._FilterDatabase" localSheetId="2" hidden="1">'RESUMEN GLOBAL X SECTOR 99-11'!$K$7:$M$171</definedName>
    <definedName name="a" localSheetId="0">#REF!</definedName>
    <definedName name="a">#REF!</definedName>
    <definedName name="adan" localSheetId="0">#REF!</definedName>
    <definedName name="adan">#REF!</definedName>
    <definedName name="adn" localSheetId="0">#REF!</definedName>
    <definedName name="adn">#REF!</definedName>
    <definedName name="_xlnm.Print_Area" localSheetId="0">'2012'!$A$1:$P$259</definedName>
    <definedName name="fecha" localSheetId="0">'[1]DESASTRES TRAMITE 2011'!#REF!</definedName>
    <definedName name="fecha" localSheetId="1">'[2]DESASTRES TRAMITE 2011'!#REF!</definedName>
    <definedName name="fecha">'[2]DESASTRES TRAMITE 2011'!#REF!</definedName>
    <definedName name="l" localSheetId="0">#REF!</definedName>
    <definedName name="l">#REF!</definedName>
    <definedName name="LLL" localSheetId="0">'[1]DESASTRES TRAMITE 2011'!#REF!</definedName>
    <definedName name="LLL" localSheetId="1">'[3]DESASTRES TRAMITE 2011'!#REF!</definedName>
    <definedName name="LLL">'[4]DESASTRES TRAMITE 2011'!#REF!</definedName>
    <definedName name="ñ" localSheetId="0">#REF!</definedName>
    <definedName name="ñ">#REF!</definedName>
    <definedName name="o" localSheetId="0">#REF!</definedName>
    <definedName name="o">#REF!</definedName>
    <definedName name="saddad" localSheetId="0">'[4]DESASTRES TRAMITE 2011'!#REF!</definedName>
    <definedName name="saddad">'[4]DESASTRES TRAMITE 2011'!#REF!</definedName>
    <definedName name="t" localSheetId="0">#REF!</definedName>
    <definedName name="t">#REF!</definedName>
  </definedNames>
  <calcPr calcId="145621"/>
  <fileRecoveryPr repairLoad="1"/>
</workbook>
</file>

<file path=xl/calcChain.xml><?xml version="1.0" encoding="utf-8"?>
<calcChain xmlns="http://schemas.openxmlformats.org/spreadsheetml/2006/main">
  <c r="E449" i="32" l="1"/>
  <c r="D449" i="32"/>
  <c r="C449" i="32"/>
  <c r="B449" i="32"/>
  <c r="F448" i="32"/>
  <c r="F447" i="32"/>
  <c r="F446" i="32"/>
  <c r="F445" i="32"/>
  <c r="F444" i="32"/>
  <c r="F443" i="32"/>
  <c r="F442" i="32"/>
  <c r="F441" i="32"/>
  <c r="F440" i="32"/>
  <c r="F439" i="32"/>
  <c r="F438" i="32"/>
  <c r="F437" i="32"/>
  <c r="F436" i="32"/>
  <c r="F435" i="32"/>
  <c r="F434" i="32"/>
  <c r="F433" i="32"/>
  <c r="F432" i="32"/>
  <c r="F431" i="32"/>
  <c r="F449" i="32" s="1"/>
  <c r="E427" i="32"/>
  <c r="D427" i="32"/>
  <c r="C427" i="32"/>
  <c r="F426" i="32"/>
  <c r="F425" i="32"/>
  <c r="F424" i="32"/>
  <c r="F423" i="32"/>
  <c r="F422" i="32"/>
  <c r="F421" i="32"/>
  <c r="F420" i="32"/>
  <c r="F419" i="32"/>
  <c r="F418" i="32"/>
  <c r="F417" i="32"/>
  <c r="F416" i="32"/>
  <c r="F415" i="32"/>
  <c r="F414" i="32"/>
  <c r="F413" i="32"/>
  <c r="F412" i="32"/>
  <c r="F411" i="32"/>
  <c r="F410" i="32"/>
  <c r="F409" i="32"/>
  <c r="F408" i="32"/>
  <c r="F407" i="32"/>
  <c r="F406" i="32"/>
  <c r="F405" i="32"/>
  <c r="F427" i="32" s="1"/>
  <c r="E400" i="32"/>
  <c r="D400" i="32"/>
  <c r="C400" i="32"/>
  <c r="B400" i="32"/>
  <c r="F399" i="32"/>
  <c r="F398" i="32"/>
  <c r="F397" i="32"/>
  <c r="F396" i="32"/>
  <c r="F395" i="32"/>
  <c r="F394" i="32"/>
  <c r="F393" i="32"/>
  <c r="F392" i="32"/>
  <c r="F391" i="32"/>
  <c r="F390" i="32"/>
  <c r="F389" i="32"/>
  <c r="F388" i="32"/>
  <c r="F387" i="32"/>
  <c r="F386" i="32"/>
  <c r="F385" i="32"/>
  <c r="F384" i="32"/>
  <c r="F383" i="32"/>
  <c r="F382" i="32"/>
  <c r="F381" i="32"/>
  <c r="F380" i="32"/>
  <c r="F379" i="32"/>
  <c r="F378" i="32"/>
  <c r="F400" i="32" s="1"/>
  <c r="D374" i="32"/>
  <c r="D375" i="32" s="1"/>
  <c r="C374" i="32"/>
  <c r="C375" i="32" s="1"/>
  <c r="B374" i="32"/>
  <c r="B453" i="32" s="1"/>
  <c r="F373" i="32"/>
  <c r="F372" i="32"/>
  <c r="F371" i="32"/>
  <c r="F370" i="32"/>
  <c r="F369" i="32"/>
  <c r="F368" i="32"/>
  <c r="F367" i="32"/>
  <c r="F366" i="32"/>
  <c r="F365" i="32"/>
  <c r="F364" i="32"/>
  <c r="F363" i="32"/>
  <c r="F362" i="32"/>
  <c r="F361" i="32"/>
  <c r="F360" i="32"/>
  <c r="F359" i="32"/>
  <c r="F358" i="32"/>
  <c r="F357" i="32"/>
  <c r="F356" i="32"/>
  <c r="F355" i="32"/>
  <c r="F354" i="32"/>
  <c r="F374" i="32" s="1"/>
  <c r="F375" i="32" s="1"/>
  <c r="D349" i="32"/>
  <c r="D350" i="32" s="1"/>
  <c r="C349" i="32"/>
  <c r="C350" i="32" s="1"/>
  <c r="F348" i="32"/>
  <c r="F347" i="32"/>
  <c r="F346" i="32"/>
  <c r="F345" i="32"/>
  <c r="F344" i="32"/>
  <c r="F343" i="32"/>
  <c r="F342" i="32"/>
  <c r="F341" i="32"/>
  <c r="F340" i="32"/>
  <c r="F339" i="32"/>
  <c r="F338" i="32"/>
  <c r="F337" i="32"/>
  <c r="F336" i="32"/>
  <c r="F335" i="32"/>
  <c r="F334" i="32"/>
  <c r="F333" i="32"/>
  <c r="F332" i="32"/>
  <c r="F331" i="32"/>
  <c r="F330" i="32"/>
  <c r="F329" i="32"/>
  <c r="F328" i="32"/>
  <c r="F327" i="32"/>
  <c r="F326" i="32"/>
  <c r="F325" i="32"/>
  <c r="F324" i="32"/>
  <c r="F323" i="32"/>
  <c r="F322" i="32"/>
  <c r="F321" i="32"/>
  <c r="F320" i="32"/>
  <c r="F319" i="32"/>
  <c r="F318" i="32"/>
  <c r="F317" i="32"/>
  <c r="F316" i="32"/>
  <c r="F315" i="32"/>
  <c r="F314" i="32"/>
  <c r="F313" i="32"/>
  <c r="F312" i="32"/>
  <c r="F311" i="32"/>
  <c r="F310" i="32"/>
  <c r="F309" i="32"/>
  <c r="F308" i="32"/>
  <c r="F307" i="32"/>
  <c r="F306" i="32"/>
  <c r="F305" i="32"/>
  <c r="F304" i="32"/>
  <c r="F303" i="32"/>
  <c r="F302" i="32"/>
  <c r="F301" i="32"/>
  <c r="F349" i="32" s="1"/>
  <c r="F350" i="32"/>
  <c r="E297" i="32"/>
  <c r="D297" i="32"/>
  <c r="D298" i="32" s="1"/>
  <c r="C297" i="32"/>
  <c r="C298" i="32" s="1"/>
  <c r="F296" i="32"/>
  <c r="F297" i="32" s="1"/>
  <c r="F298" i="32" s="1"/>
  <c r="D292" i="32"/>
  <c r="C292" i="32"/>
  <c r="F291" i="32"/>
  <c r="F290" i="32"/>
  <c r="F289" i="32"/>
  <c r="F288" i="32"/>
  <c r="F287" i="32"/>
  <c r="F286" i="32"/>
  <c r="F285" i="32"/>
  <c r="F284" i="32"/>
  <c r="F283" i="32"/>
  <c r="F282" i="32"/>
  <c r="F281" i="32"/>
  <c r="F280" i="32"/>
  <c r="F279" i="32"/>
  <c r="F278" i="32"/>
  <c r="F277" i="32"/>
  <c r="F276" i="32"/>
  <c r="F275" i="32"/>
  <c r="F274" i="32"/>
  <c r="F273" i="32"/>
  <c r="F272" i="32"/>
  <c r="F271" i="32"/>
  <c r="F270" i="32"/>
  <c r="F292" i="32" s="1"/>
  <c r="E266" i="32"/>
  <c r="D266" i="32"/>
  <c r="D267" i="32"/>
  <c r="C266" i="32"/>
  <c r="C267" i="32"/>
  <c r="F265" i="32"/>
  <c r="F264" i="32"/>
  <c r="F263" i="32"/>
  <c r="F262" i="32"/>
  <c r="F261" i="32"/>
  <c r="F266" i="32"/>
  <c r="F267" i="32" s="1"/>
  <c r="E257" i="32"/>
  <c r="D257" i="32"/>
  <c r="C257" i="32"/>
  <c r="F256" i="32"/>
  <c r="F255" i="32"/>
  <c r="F254" i="32"/>
  <c r="F253" i="32"/>
  <c r="F252" i="32"/>
  <c r="F251" i="32"/>
  <c r="F250" i="32"/>
  <c r="F249" i="32"/>
  <c r="F248" i="32"/>
  <c r="F247" i="32"/>
  <c r="F246" i="32"/>
  <c r="F245" i="32"/>
  <c r="F244" i="32"/>
  <c r="F243" i="32"/>
  <c r="F242" i="32"/>
  <c r="F241" i="32"/>
  <c r="F240" i="32"/>
  <c r="F239" i="32"/>
  <c r="F238" i="32"/>
  <c r="F237" i="32"/>
  <c r="F236" i="32"/>
  <c r="F235" i="32"/>
  <c r="F234" i="32"/>
  <c r="F233" i="32"/>
  <c r="F232" i="32"/>
  <c r="F231" i="32"/>
  <c r="F257" i="32" s="1"/>
  <c r="E227" i="32"/>
  <c r="D227" i="32"/>
  <c r="D228" i="32"/>
  <c r="C227" i="32"/>
  <c r="C228" i="32"/>
  <c r="F226" i="32"/>
  <c r="F227" i="32"/>
  <c r="F228" i="32" s="1"/>
  <c r="E222" i="32"/>
  <c r="D222" i="32"/>
  <c r="C222" i="32"/>
  <c r="F221" i="32"/>
  <c r="F220" i="32"/>
  <c r="F219" i="32"/>
  <c r="F218" i="32"/>
  <c r="F217" i="32"/>
  <c r="F216" i="32"/>
  <c r="F215" i="32"/>
  <c r="F214" i="32"/>
  <c r="F213" i="32"/>
  <c r="F212" i="32"/>
  <c r="F211" i="32"/>
  <c r="F210" i="32"/>
  <c r="F209" i="32"/>
  <c r="F208" i="32"/>
  <c r="F222" i="32" s="1"/>
  <c r="E204" i="32"/>
  <c r="D204" i="32"/>
  <c r="D205" i="32"/>
  <c r="C204" i="32"/>
  <c r="F203" i="32"/>
  <c r="F202" i="32"/>
  <c r="F201" i="32"/>
  <c r="F200" i="32"/>
  <c r="F199" i="32"/>
  <c r="F198" i="32"/>
  <c r="F197" i="32"/>
  <c r="F196" i="32"/>
  <c r="F195" i="32"/>
  <c r="F194" i="32"/>
  <c r="F193" i="32"/>
  <c r="F192" i="32"/>
  <c r="F191" i="32"/>
  <c r="F190" i="32"/>
  <c r="F189" i="32"/>
  <c r="F188" i="32"/>
  <c r="F187" i="32"/>
  <c r="F186" i="32"/>
  <c r="F185" i="32"/>
  <c r="F184" i="32"/>
  <c r="F183" i="32"/>
  <c r="F182" i="32"/>
  <c r="F204" i="32"/>
  <c r="E178" i="32"/>
  <c r="D178" i="32"/>
  <c r="C178" i="32"/>
  <c r="F177" i="32"/>
  <c r="F176" i="32"/>
  <c r="F175" i="32"/>
  <c r="F174" i="32"/>
  <c r="F173" i="32"/>
  <c r="F172" i="32"/>
  <c r="F171" i="32"/>
  <c r="F170" i="32"/>
  <c r="F169" i="32"/>
  <c r="F168" i="32"/>
  <c r="F167" i="32"/>
  <c r="F166" i="32"/>
  <c r="F165" i="32"/>
  <c r="F164" i="32"/>
  <c r="F163" i="32"/>
  <c r="F162" i="32"/>
  <c r="F161" i="32"/>
  <c r="F160" i="32"/>
  <c r="F159" i="32"/>
  <c r="F158" i="32"/>
  <c r="F178" i="32"/>
  <c r="E154" i="32"/>
  <c r="D154" i="32"/>
  <c r="C154" i="32"/>
  <c r="F153" i="32"/>
  <c r="F152" i="32"/>
  <c r="F151" i="32"/>
  <c r="F150" i="32"/>
  <c r="F149" i="32"/>
  <c r="F148" i="32"/>
  <c r="F147" i="32"/>
  <c r="F146" i="32"/>
  <c r="F145" i="32"/>
  <c r="F144" i="32"/>
  <c r="F143" i="32"/>
  <c r="F142" i="32"/>
  <c r="F141" i="32"/>
  <c r="F140" i="32"/>
  <c r="F154" i="32"/>
  <c r="E136" i="32"/>
  <c r="D136" i="32"/>
  <c r="C136" i="32"/>
  <c r="F135" i="32"/>
  <c r="F134" i="32"/>
  <c r="F133" i="32"/>
  <c r="F132" i="32"/>
  <c r="F131" i="32"/>
  <c r="F130" i="32"/>
  <c r="F129" i="32"/>
  <c r="F128" i="32"/>
  <c r="F127" i="32"/>
  <c r="F126" i="32"/>
  <c r="F125" i="32"/>
  <c r="F124" i="32"/>
  <c r="F123" i="32"/>
  <c r="F122" i="32"/>
  <c r="F121" i="32"/>
  <c r="F120" i="32"/>
  <c r="F119" i="32"/>
  <c r="F118" i="32"/>
  <c r="F117" i="32"/>
  <c r="F116" i="32"/>
  <c r="F115" i="32"/>
  <c r="F114" i="32"/>
  <c r="F113" i="32"/>
  <c r="F112" i="32"/>
  <c r="F111" i="32"/>
  <c r="F136" i="32" s="1"/>
  <c r="D107" i="32"/>
  <c r="C107" i="32"/>
  <c r="F106" i="32"/>
  <c r="F105" i="32"/>
  <c r="F104" i="32"/>
  <c r="F103" i="32"/>
  <c r="F102" i="32"/>
  <c r="F101" i="32"/>
  <c r="F100" i="32"/>
  <c r="F99" i="32"/>
  <c r="F98" i="32"/>
  <c r="F97" i="32"/>
  <c r="F96" i="32"/>
  <c r="F95" i="32"/>
  <c r="F94" i="32"/>
  <c r="F93" i="32"/>
  <c r="F92" i="32"/>
  <c r="F91" i="32"/>
  <c r="F90" i="32"/>
  <c r="F89" i="32"/>
  <c r="F88" i="32"/>
  <c r="F87" i="32"/>
  <c r="F107" i="32"/>
  <c r="D83" i="32"/>
  <c r="C83" i="32"/>
  <c r="F82" i="32"/>
  <c r="F81" i="32"/>
  <c r="F80" i="32"/>
  <c r="F79" i="32"/>
  <c r="F78" i="32"/>
  <c r="F77" i="32"/>
  <c r="F76" i="32"/>
  <c r="F83" i="32" s="1"/>
  <c r="E72" i="32"/>
  <c r="D72" i="32"/>
  <c r="C72" i="32"/>
  <c r="F71" i="32"/>
  <c r="F70" i="32"/>
  <c r="F69" i="32"/>
  <c r="F68" i="32"/>
  <c r="F72" i="32"/>
  <c r="D64" i="32"/>
  <c r="C64" i="32"/>
  <c r="F63" i="32"/>
  <c r="F62" i="32"/>
  <c r="F61" i="32"/>
  <c r="F60" i="32"/>
  <c r="F59" i="32"/>
  <c r="F58" i="32"/>
  <c r="F57" i="32"/>
  <c r="F56" i="32"/>
  <c r="F55" i="32"/>
  <c r="F54" i="32"/>
  <c r="F53" i="32"/>
  <c r="F52" i="32"/>
  <c r="F51" i="32"/>
  <c r="F50" i="32"/>
  <c r="F49" i="32"/>
  <c r="F48" i="32"/>
  <c r="F47" i="32"/>
  <c r="F46" i="32"/>
  <c r="F64" i="32" s="1"/>
  <c r="E42" i="32"/>
  <c r="D42" i="32"/>
  <c r="C42" i="32"/>
  <c r="AB41" i="32"/>
  <c r="AA41" i="32"/>
  <c r="Z41" i="32"/>
  <c r="AC41" i="32" s="1"/>
  <c r="F41" i="32"/>
  <c r="AC40" i="32"/>
  <c r="F40" i="32"/>
  <c r="AC39" i="32"/>
  <c r="F39" i="32"/>
  <c r="F42" i="32"/>
  <c r="AC38" i="32"/>
  <c r="AC37" i="32"/>
  <c r="AC36" i="32"/>
  <c r="AC35" i="32"/>
  <c r="E35" i="32"/>
  <c r="D35" i="32"/>
  <c r="D36" i="32" s="1"/>
  <c r="C35" i="32"/>
  <c r="C36" i="32" s="1"/>
  <c r="AC34" i="32"/>
  <c r="F34" i="32"/>
  <c r="AC33" i="32"/>
  <c r="F33" i="32"/>
  <c r="AC32" i="32"/>
  <c r="F32" i="32"/>
  <c r="AC31" i="32"/>
  <c r="F31" i="32"/>
  <c r="AC30" i="32"/>
  <c r="F30" i="32"/>
  <c r="AC29" i="32"/>
  <c r="F29" i="32"/>
  <c r="AC28" i="32"/>
  <c r="F28" i="32"/>
  <c r="AC27" i="32"/>
  <c r="F27" i="32"/>
  <c r="AC26" i="32"/>
  <c r="F26" i="32"/>
  <c r="AC25" i="32"/>
  <c r="F25" i="32"/>
  <c r="AC24" i="32"/>
  <c r="F24" i="32"/>
  <c r="AC23" i="32"/>
  <c r="F23" i="32"/>
  <c r="AC22" i="32"/>
  <c r="F22" i="32"/>
  <c r="AC21" i="32"/>
  <c r="F21" i="32"/>
  <c r="AC20" i="32"/>
  <c r="F20" i="32"/>
  <c r="AC19" i="32"/>
  <c r="F19" i="32"/>
  <c r="AC18" i="32"/>
  <c r="F18" i="32"/>
  <c r="AC17" i="32"/>
  <c r="F17" i="32"/>
  <c r="AC16" i="32"/>
  <c r="F16" i="32"/>
  <c r="AC15" i="32"/>
  <c r="F15" i="32"/>
  <c r="AC14" i="32"/>
  <c r="F14" i="32"/>
  <c r="AC13" i="32"/>
  <c r="F13" i="32"/>
  <c r="AC12" i="32"/>
  <c r="F12" i="32"/>
  <c r="AC11" i="32"/>
  <c r="F11" i="32"/>
  <c r="AC10" i="32"/>
  <c r="F10" i="32"/>
  <c r="AC9" i="32"/>
  <c r="F9" i="32"/>
  <c r="AC8" i="32"/>
  <c r="F8" i="32"/>
  <c r="C73" i="32"/>
  <c r="D43" i="32"/>
  <c r="F204" i="21"/>
  <c r="E204" i="21"/>
  <c r="D204" i="21"/>
  <c r="G183" i="21"/>
  <c r="G184" i="21"/>
  <c r="G185" i="21"/>
  <c r="G186" i="21"/>
  <c r="G187" i="21"/>
  <c r="G188" i="21"/>
  <c r="G189" i="21"/>
  <c r="G190" i="21"/>
  <c r="G191" i="21"/>
  <c r="G192" i="21"/>
  <c r="G193" i="21"/>
  <c r="G194" i="21"/>
  <c r="G195" i="21"/>
  <c r="G196" i="21"/>
  <c r="G197" i="21"/>
  <c r="G198" i="21"/>
  <c r="G199" i="21"/>
  <c r="G200" i="21"/>
  <c r="G201" i="21"/>
  <c r="G202" i="21"/>
  <c r="G203" i="21"/>
  <c r="D72" i="21"/>
  <c r="G440" i="21"/>
  <c r="G441" i="21"/>
  <c r="G442" i="21"/>
  <c r="G443" i="21"/>
  <c r="G444" i="21"/>
  <c r="G445" i="21"/>
  <c r="G446" i="21"/>
  <c r="G447" i="21"/>
  <c r="G448" i="21"/>
  <c r="G449" i="21"/>
  <c r="G450" i="21"/>
  <c r="G451" i="21"/>
  <c r="G452" i="21"/>
  <c r="G453" i="21"/>
  <c r="G454" i="21"/>
  <c r="G455" i="21"/>
  <c r="G439" i="21"/>
  <c r="E456" i="21"/>
  <c r="E457" i="21"/>
  <c r="C456" i="21"/>
  <c r="F297" i="21"/>
  <c r="E297" i="21"/>
  <c r="D297" i="21"/>
  <c r="F266" i="21"/>
  <c r="E266" i="21"/>
  <c r="F257" i="21"/>
  <c r="E257" i="21"/>
  <c r="D257" i="21"/>
  <c r="F227" i="21"/>
  <c r="E227" i="21"/>
  <c r="D227" i="21"/>
  <c r="F222" i="21"/>
  <c r="E222" i="21"/>
  <c r="D222" i="21"/>
  <c r="F178" i="21"/>
  <c r="E178" i="21"/>
  <c r="D178" i="21"/>
  <c r="F154" i="21"/>
  <c r="E154" i="21"/>
  <c r="D154" i="21"/>
  <c r="F136" i="21"/>
  <c r="F72" i="21"/>
  <c r="E72" i="21"/>
  <c r="F42" i="21"/>
  <c r="E42" i="21"/>
  <c r="D42" i="21"/>
  <c r="F35" i="21"/>
  <c r="F434" i="21"/>
  <c r="F435" i="21"/>
  <c r="E434" i="21"/>
  <c r="E435" i="21"/>
  <c r="D434" i="21"/>
  <c r="D435" i="21"/>
  <c r="C434" i="21"/>
  <c r="G433" i="21"/>
  <c r="G432" i="21"/>
  <c r="G431" i="21"/>
  <c r="G430" i="21"/>
  <c r="G429" i="21"/>
  <c r="G428" i="21"/>
  <c r="G427" i="21"/>
  <c r="F422" i="21"/>
  <c r="E422" i="21"/>
  <c r="D422" i="21"/>
  <c r="C422" i="21"/>
  <c r="G421" i="21"/>
  <c r="G420" i="21"/>
  <c r="G419" i="21"/>
  <c r="G418" i="21"/>
  <c r="G417" i="21"/>
  <c r="G416" i="21"/>
  <c r="G415" i="21"/>
  <c r="G414" i="21"/>
  <c r="G413" i="21"/>
  <c r="G412" i="21"/>
  <c r="G411" i="21"/>
  <c r="G410" i="21"/>
  <c r="G409" i="21"/>
  <c r="G408" i="21"/>
  <c r="G407" i="21"/>
  <c r="G406" i="21"/>
  <c r="G405" i="21"/>
  <c r="G404" i="21"/>
  <c r="F400" i="21"/>
  <c r="F401" i="21"/>
  <c r="E400" i="21"/>
  <c r="E401" i="21"/>
  <c r="D400" i="21"/>
  <c r="D401" i="21"/>
  <c r="C400" i="21"/>
  <c r="G399" i="21"/>
  <c r="G398" i="21"/>
  <c r="G397" i="21"/>
  <c r="G396" i="21"/>
  <c r="G395" i="21"/>
  <c r="G394" i="21"/>
  <c r="G393" i="21"/>
  <c r="G392" i="21"/>
  <c r="G391" i="21"/>
  <c r="G390" i="21"/>
  <c r="G389" i="21"/>
  <c r="G388" i="21"/>
  <c r="G387" i="21"/>
  <c r="G386" i="21"/>
  <c r="G385" i="21"/>
  <c r="G384" i="21"/>
  <c r="G383" i="21"/>
  <c r="G382" i="21"/>
  <c r="G381" i="21"/>
  <c r="G380" i="21"/>
  <c r="G379" i="21"/>
  <c r="G378" i="21"/>
  <c r="E374" i="21"/>
  <c r="D374" i="21"/>
  <c r="C374" i="21"/>
  <c r="G373" i="21"/>
  <c r="G372" i="21"/>
  <c r="G371" i="21"/>
  <c r="G370" i="21"/>
  <c r="G369" i="21"/>
  <c r="G368" i="21"/>
  <c r="G367" i="21"/>
  <c r="G366" i="21"/>
  <c r="G365" i="21"/>
  <c r="G364" i="21"/>
  <c r="G363" i="21"/>
  <c r="G362" i="21"/>
  <c r="G361" i="21"/>
  <c r="G360" i="21"/>
  <c r="G359" i="21"/>
  <c r="G358" i="21"/>
  <c r="G357" i="21"/>
  <c r="G356" i="21"/>
  <c r="G355" i="21"/>
  <c r="G354" i="21"/>
  <c r="E349" i="21"/>
  <c r="E350" i="21"/>
  <c r="D349" i="21"/>
  <c r="D350" i="21"/>
  <c r="G348" i="21"/>
  <c r="G347" i="21"/>
  <c r="G346" i="21"/>
  <c r="G345" i="21"/>
  <c r="G344" i="21"/>
  <c r="G343" i="21"/>
  <c r="G342" i="21"/>
  <c r="G341" i="21"/>
  <c r="G340" i="21"/>
  <c r="G339" i="21"/>
  <c r="G338" i="21"/>
  <c r="G337" i="21"/>
  <c r="G336" i="21"/>
  <c r="G335" i="21"/>
  <c r="G334" i="21"/>
  <c r="G333" i="21"/>
  <c r="G332" i="21"/>
  <c r="G331" i="21"/>
  <c r="G330" i="21"/>
  <c r="G329" i="21"/>
  <c r="G328" i="21"/>
  <c r="G327" i="21"/>
  <c r="G326" i="21"/>
  <c r="G325" i="21"/>
  <c r="G324" i="21"/>
  <c r="G323" i="21"/>
  <c r="G322" i="21"/>
  <c r="G321" i="21"/>
  <c r="G320" i="21"/>
  <c r="G319" i="21"/>
  <c r="G318" i="21"/>
  <c r="G317" i="21"/>
  <c r="G316" i="21"/>
  <c r="G315" i="21"/>
  <c r="G314" i="21"/>
  <c r="G313" i="21"/>
  <c r="G312" i="21"/>
  <c r="G311" i="21"/>
  <c r="G310" i="21"/>
  <c r="G309" i="21"/>
  <c r="G308" i="21"/>
  <c r="G307" i="21"/>
  <c r="G306" i="21"/>
  <c r="G305" i="21"/>
  <c r="G304" i="21"/>
  <c r="G303" i="21"/>
  <c r="G302" i="21"/>
  <c r="G301" i="21"/>
  <c r="G296" i="21"/>
  <c r="G297" i="21"/>
  <c r="E292" i="21"/>
  <c r="D292" i="21"/>
  <c r="G291" i="21"/>
  <c r="G290" i="21"/>
  <c r="G289" i="21"/>
  <c r="G288" i="21"/>
  <c r="G287" i="21"/>
  <c r="G286" i="21"/>
  <c r="G285" i="21"/>
  <c r="G284" i="21"/>
  <c r="G283" i="21"/>
  <c r="G282" i="21"/>
  <c r="G281" i="21"/>
  <c r="F456" i="21"/>
  <c r="F457" i="21" s="1"/>
  <c r="G280" i="21"/>
  <c r="G279" i="21"/>
  <c r="G278" i="21"/>
  <c r="G277" i="21"/>
  <c r="G276" i="21"/>
  <c r="G275" i="21"/>
  <c r="G274" i="21"/>
  <c r="G273" i="21"/>
  <c r="G272" i="21"/>
  <c r="G271" i="21"/>
  <c r="G270" i="21"/>
  <c r="D266" i="21"/>
  <c r="G265" i="21"/>
  <c r="G264" i="21"/>
  <c r="G263" i="21"/>
  <c r="G262" i="21"/>
  <c r="G261" i="21"/>
  <c r="G256" i="21"/>
  <c r="G255" i="21"/>
  <c r="G254" i="21"/>
  <c r="G253" i="21"/>
  <c r="G252" i="21"/>
  <c r="G251" i="21"/>
  <c r="G250" i="21"/>
  <c r="G249" i="21"/>
  <c r="G248" i="21"/>
  <c r="G247" i="21"/>
  <c r="G246" i="21"/>
  <c r="G245" i="21"/>
  <c r="G244" i="21"/>
  <c r="G243" i="21"/>
  <c r="G242" i="21"/>
  <c r="G241" i="21"/>
  <c r="G240" i="21"/>
  <c r="G239" i="21"/>
  <c r="G238" i="21"/>
  <c r="G237" i="21"/>
  <c r="G236" i="21"/>
  <c r="G235" i="21"/>
  <c r="G234" i="21"/>
  <c r="G233" i="21"/>
  <c r="G232" i="21"/>
  <c r="G231" i="21"/>
  <c r="G226" i="21"/>
  <c r="G227" i="21"/>
  <c r="G221" i="21"/>
  <c r="G220" i="21"/>
  <c r="G219" i="21"/>
  <c r="G218" i="21"/>
  <c r="G217" i="21"/>
  <c r="G216" i="21"/>
  <c r="G215" i="21"/>
  <c r="G214" i="21"/>
  <c r="G213" i="21"/>
  <c r="G212" i="21"/>
  <c r="G211" i="21"/>
  <c r="G210" i="21"/>
  <c r="G209" i="21"/>
  <c r="G208" i="21"/>
  <c r="G182" i="21"/>
  <c r="G177" i="21"/>
  <c r="G176" i="21"/>
  <c r="G175" i="21"/>
  <c r="G174" i="21"/>
  <c r="G173" i="21"/>
  <c r="G172" i="21"/>
  <c r="G171" i="21"/>
  <c r="G170" i="21"/>
  <c r="G169" i="21"/>
  <c r="G168" i="21"/>
  <c r="G167" i="21"/>
  <c r="G166" i="21"/>
  <c r="G165" i="21"/>
  <c r="G164" i="21"/>
  <c r="G163" i="21"/>
  <c r="G162" i="21"/>
  <c r="G161" i="21"/>
  <c r="G160" i="21"/>
  <c r="G159" i="21"/>
  <c r="G158" i="21"/>
  <c r="G153" i="21"/>
  <c r="G152" i="21"/>
  <c r="G151" i="21"/>
  <c r="G150" i="21"/>
  <c r="G149" i="21"/>
  <c r="G148" i="21"/>
  <c r="G147" i="21"/>
  <c r="G146" i="21"/>
  <c r="G145" i="21"/>
  <c r="G144" i="21"/>
  <c r="G143" i="21"/>
  <c r="G142" i="21"/>
  <c r="G141" i="21"/>
  <c r="G140" i="21"/>
  <c r="E136" i="21"/>
  <c r="D136" i="21"/>
  <c r="G135" i="21"/>
  <c r="G134" i="21"/>
  <c r="G133" i="21"/>
  <c r="G132" i="21"/>
  <c r="G131" i="21"/>
  <c r="G130" i="21"/>
  <c r="G129" i="21"/>
  <c r="G128" i="21"/>
  <c r="G127" i="21"/>
  <c r="G126" i="21"/>
  <c r="G125" i="21"/>
  <c r="G124" i="21"/>
  <c r="G123" i="21"/>
  <c r="G122" i="21"/>
  <c r="G121" i="21"/>
  <c r="G120" i="21"/>
  <c r="G119" i="21"/>
  <c r="G118" i="21"/>
  <c r="G117" i="21"/>
  <c r="G116" i="21"/>
  <c r="G115" i="21"/>
  <c r="G114" i="21"/>
  <c r="G113" i="21"/>
  <c r="G112" i="21"/>
  <c r="G111" i="21"/>
  <c r="E107" i="21"/>
  <c r="D107" i="21"/>
  <c r="G106" i="21"/>
  <c r="G105" i="21"/>
  <c r="G104" i="21"/>
  <c r="G103" i="21"/>
  <c r="G102" i="21"/>
  <c r="G101" i="21"/>
  <c r="G100" i="21"/>
  <c r="G99" i="21"/>
  <c r="G98" i="21"/>
  <c r="G97" i="21"/>
  <c r="G96" i="21"/>
  <c r="G95" i="21"/>
  <c r="G94" i="21"/>
  <c r="G93" i="21"/>
  <c r="G92" i="21"/>
  <c r="G91" i="21"/>
  <c r="G90" i="21"/>
  <c r="G89" i="21"/>
  <c r="G88" i="21"/>
  <c r="G87" i="21"/>
  <c r="E83" i="21"/>
  <c r="D83" i="21"/>
  <c r="G82" i="21"/>
  <c r="G81" i="21"/>
  <c r="G80" i="21"/>
  <c r="G79" i="21"/>
  <c r="G78" i="21"/>
  <c r="G77" i="21"/>
  <c r="G76" i="21"/>
  <c r="G71" i="21"/>
  <c r="G70" i="21"/>
  <c r="G69" i="21"/>
  <c r="G68" i="21"/>
  <c r="E64" i="21"/>
  <c r="D64" i="21"/>
  <c r="G63" i="21"/>
  <c r="G62" i="21"/>
  <c r="G61" i="21"/>
  <c r="G60" i="21"/>
  <c r="G59" i="21"/>
  <c r="G58" i="21"/>
  <c r="G57" i="21"/>
  <c r="G56" i="21"/>
  <c r="G55" i="21"/>
  <c r="G54" i="21"/>
  <c r="G53" i="21"/>
  <c r="G52" i="21"/>
  <c r="G51" i="21"/>
  <c r="G50" i="21"/>
  <c r="G49" i="21"/>
  <c r="G48" i="21"/>
  <c r="G47" i="21"/>
  <c r="G46" i="21"/>
  <c r="G41" i="21"/>
  <c r="G40" i="21"/>
  <c r="G39" i="21"/>
  <c r="E35" i="21"/>
  <c r="D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D456" i="21"/>
  <c r="D457" i="21"/>
  <c r="D423" i="21"/>
  <c r="F423" i="21"/>
  <c r="D375" i="21"/>
  <c r="E375" i="21"/>
  <c r="E423" i="21"/>
  <c r="G136" i="21"/>
  <c r="G422" i="21"/>
  <c r="G456" i="21"/>
  <c r="G457" i="21"/>
  <c r="G64" i="21"/>
  <c r="G400" i="21"/>
  <c r="G401" i="21" s="1"/>
  <c r="G266" i="21"/>
  <c r="G267" i="21" s="1"/>
  <c r="G292" i="21"/>
  <c r="G374" i="21"/>
  <c r="G83" i="21"/>
  <c r="G107" i="21"/>
  <c r="G154" i="21"/>
  <c r="G257" i="21"/>
  <c r="G349" i="21"/>
  <c r="G434" i="21"/>
  <c r="G435" i="21"/>
  <c r="C459" i="21"/>
  <c r="D459" i="21"/>
  <c r="G35" i="21"/>
  <c r="E459" i="21"/>
  <c r="G42" i="21"/>
  <c r="G72" i="21"/>
  <c r="G178" i="21"/>
  <c r="G222" i="21"/>
  <c r="F459" i="21"/>
  <c r="F460" i="21"/>
  <c r="E460" i="21"/>
  <c r="D460" i="21"/>
  <c r="G204" i="21"/>
  <c r="G459" i="21" s="1"/>
  <c r="G460" i="21" s="1"/>
  <c r="G36" i="21"/>
  <c r="G350" i="21"/>
  <c r="D298" i="21"/>
  <c r="G423" i="21"/>
  <c r="E298" i="21"/>
  <c r="D36" i="21"/>
  <c r="G228" i="21"/>
  <c r="E228" i="21"/>
  <c r="E36" i="21"/>
  <c r="D267" i="21"/>
  <c r="D228" i="21"/>
  <c r="E267" i="21"/>
  <c r="D137" i="32"/>
  <c r="C293" i="32"/>
  <c r="D65" i="32"/>
  <c r="D84" i="32"/>
  <c r="D108" i="32"/>
  <c r="F43" i="32"/>
  <c r="F65" i="32"/>
  <c r="F35" i="32"/>
  <c r="F453" i="32" s="1"/>
  <c r="C43" i="32"/>
  <c r="D73" i="32"/>
  <c r="C65" i="32"/>
  <c r="F73" i="32"/>
  <c r="F84" i="32"/>
  <c r="F108" i="32"/>
  <c r="F137" i="32"/>
  <c r="C137" i="32"/>
  <c r="D155" i="32"/>
  <c r="F179" i="32"/>
  <c r="C179" i="32"/>
  <c r="C223" i="32"/>
  <c r="D258" i="32"/>
  <c r="F293" i="32"/>
  <c r="C453" i="32"/>
  <c r="E453" i="32"/>
  <c r="C84" i="32"/>
  <c r="C108" i="32"/>
  <c r="F155" i="32"/>
  <c r="C155" i="32"/>
  <c r="D179" i="32"/>
  <c r="F205" i="32"/>
  <c r="C205" i="32"/>
  <c r="D223" i="32"/>
  <c r="F258" i="32"/>
  <c r="C258" i="32"/>
  <c r="D293" i="32"/>
  <c r="F401" i="32"/>
  <c r="D453" i="32"/>
  <c r="C401" i="32"/>
  <c r="E401" i="32"/>
  <c r="D401" i="32"/>
  <c r="F223" i="32"/>
  <c r="G375" i="21"/>
  <c r="G298" i="21"/>
  <c r="C454" i="32"/>
  <c r="E73" i="21"/>
  <c r="E108" i="21"/>
  <c r="E258" i="21"/>
  <c r="E223" i="21"/>
  <c r="D84" i="21"/>
  <c r="E84" i="21"/>
  <c r="E65" i="21"/>
  <c r="E205" i="21"/>
  <c r="D205" i="21"/>
  <c r="E454" i="32"/>
  <c r="D454" i="32"/>
  <c r="F454" i="32"/>
  <c r="D258" i="21"/>
  <c r="D137" i="21"/>
  <c r="D223" i="21"/>
  <c r="D65" i="21"/>
  <c r="D108" i="21"/>
  <c r="D73" i="21"/>
  <c r="E155" i="21"/>
  <c r="G43" i="21"/>
  <c r="F36" i="32" l="1"/>
  <c r="D179" i="21"/>
  <c r="D43" i="21"/>
  <c r="G108" i="21"/>
  <c r="E43" i="21"/>
  <c r="G205" i="21"/>
  <c r="E293" i="21"/>
  <c r="G84" i="21"/>
  <c r="D155" i="21"/>
  <c r="G223" i="21"/>
  <c r="G155" i="21"/>
  <c r="E179" i="21"/>
  <c r="G65" i="21"/>
  <c r="E137" i="21"/>
  <c r="L97" i="32" l="1"/>
  <c r="K32" i="32"/>
  <c r="J51" i="32"/>
  <c r="K115" i="32"/>
  <c r="L29" i="32"/>
  <c r="K145" i="32"/>
  <c r="K81" i="32"/>
  <c r="J26" i="32"/>
  <c r="K157" i="32"/>
  <c r="K139" i="32"/>
  <c r="L95" i="32"/>
  <c r="J27" i="32"/>
  <c r="L49" i="32"/>
  <c r="K168" i="32"/>
  <c r="K124" i="32"/>
  <c r="K80" i="32"/>
  <c r="K167" i="32"/>
  <c r="K64" i="32"/>
  <c r="J13" i="32"/>
  <c r="J21" i="32"/>
  <c r="J89" i="32"/>
  <c r="K132" i="32"/>
  <c r="K155" i="32"/>
  <c r="J28" i="32"/>
  <c r="J138" i="32"/>
  <c r="K98" i="32"/>
  <c r="K120" i="32"/>
  <c r="J142" i="32"/>
  <c r="K164" i="32"/>
  <c r="J160" i="32"/>
  <c r="L55" i="32"/>
  <c r="J22" i="32"/>
  <c r="J53" i="32"/>
  <c r="L27" i="32"/>
  <c r="K11" i="32"/>
  <c r="L85" i="32"/>
  <c r="K101" i="32"/>
  <c r="K117" i="32"/>
  <c r="K133" i="32"/>
  <c r="K15" i="32"/>
  <c r="K31" i="32"/>
  <c r="L41" i="32"/>
  <c r="J49" i="32"/>
  <c r="L25" i="32"/>
  <c r="K9" i="32"/>
  <c r="K87" i="32"/>
  <c r="K103" i="32"/>
  <c r="K119" i="32"/>
  <c r="K135" i="32"/>
  <c r="K17" i="32"/>
  <c r="K33" i="32"/>
  <c r="L42" i="32"/>
  <c r="J63" i="32"/>
  <c r="J47" i="32"/>
  <c r="L32" i="32"/>
  <c r="L24" i="32"/>
  <c r="L16" i="32"/>
  <c r="K8" i="32"/>
  <c r="L80" i="32"/>
  <c r="L88" i="32"/>
  <c r="L96" i="32"/>
  <c r="L104" i="32"/>
  <c r="L112" i="32"/>
  <c r="L120" i="32"/>
  <c r="L128" i="32"/>
  <c r="K136" i="32"/>
  <c r="L144" i="32"/>
  <c r="K18" i="32"/>
  <c r="K26" i="32"/>
  <c r="K34" i="32"/>
  <c r="J39" i="32"/>
  <c r="K43" i="32"/>
  <c r="K49" i="32"/>
  <c r="L54" i="32"/>
  <c r="J60" i="32"/>
  <c r="K65" i="32"/>
  <c r="J78" i="32"/>
  <c r="J92" i="32"/>
  <c r="J108" i="32"/>
  <c r="J122" i="32"/>
  <c r="L52" i="32"/>
  <c r="J58" i="32"/>
  <c r="K63" i="32"/>
  <c r="J71" i="32"/>
  <c r="J86" i="32"/>
  <c r="J102" i="32"/>
  <c r="J116" i="32"/>
  <c r="J132" i="32"/>
  <c r="K69" i="32"/>
  <c r="L74" i="32"/>
  <c r="L79" i="32"/>
  <c r="K85" i="32"/>
  <c r="J91" i="32"/>
  <c r="K96" i="32"/>
  <c r="L101" i="32"/>
  <c r="J107" i="32"/>
  <c r="J113" i="32"/>
  <c r="K118" i="32"/>
  <c r="L123" i="32"/>
  <c r="J129" i="32"/>
  <c r="K134" i="32"/>
  <c r="J140" i="32"/>
  <c r="L146" i="32"/>
  <c r="J152" i="32"/>
  <c r="J157" i="32"/>
  <c r="K162" i="32"/>
  <c r="L167" i="32"/>
  <c r="J147" i="32"/>
  <c r="K152" i="32"/>
  <c r="J158" i="32"/>
  <c r="K62" i="32"/>
  <c r="J88" i="32"/>
  <c r="J118" i="32"/>
  <c r="L56" i="32"/>
  <c r="J68" i="32"/>
  <c r="J98" i="32"/>
  <c r="J128" i="32"/>
  <c r="L73" i="32"/>
  <c r="L83" i="32"/>
  <c r="J95" i="32"/>
  <c r="L105" i="32"/>
  <c r="J117" i="32"/>
  <c r="L127" i="32"/>
  <c r="K138" i="32"/>
  <c r="L150" i="32"/>
  <c r="J161" i="32"/>
  <c r="L145" i="32"/>
  <c r="K156" i="32"/>
  <c r="J46" i="32"/>
  <c r="J44" i="32"/>
  <c r="L22" i="32"/>
  <c r="K74" i="32"/>
  <c r="L90" i="32"/>
  <c r="L106" i="32"/>
  <c r="L122" i="32"/>
  <c r="L138" i="32"/>
  <c r="K20" i="32"/>
  <c r="L35" i="32"/>
  <c r="K45" i="32"/>
  <c r="J56" i="32"/>
  <c r="K67" i="32"/>
  <c r="J110" i="32"/>
  <c r="L64" i="32"/>
  <c r="J120" i="32"/>
  <c r="M120" i="32" s="1"/>
  <c r="J81" i="32"/>
  <c r="J103" i="32"/>
  <c r="J125" i="32"/>
  <c r="J148" i="32"/>
  <c r="J169" i="32"/>
  <c r="L37" i="32"/>
  <c r="K141" i="32"/>
  <c r="K39" i="32"/>
  <c r="L160" i="32"/>
  <c r="J96" i="32"/>
  <c r="M96" i="32" s="1"/>
  <c r="L102" i="32"/>
  <c r="K13" i="32"/>
  <c r="K83" i="32"/>
  <c r="L39" i="32"/>
  <c r="K113" i="32"/>
  <c r="L31" i="32"/>
  <c r="L59" i="32"/>
  <c r="L161" i="32"/>
  <c r="L117" i="32"/>
  <c r="J74" i="32"/>
  <c r="M74" i="32" s="1"/>
  <c r="J16" i="32"/>
  <c r="J164" i="32"/>
  <c r="K147" i="32"/>
  <c r="K102" i="32"/>
  <c r="J72" i="32"/>
  <c r="K163" i="32"/>
  <c r="K54" i="32"/>
  <c r="L8" i="32"/>
  <c r="J141" i="32"/>
  <c r="J111" i="32"/>
  <c r="K160" i="32"/>
  <c r="L61" i="32"/>
  <c r="J9" i="32"/>
  <c r="L87" i="32"/>
  <c r="K109" i="32"/>
  <c r="J131" i="32"/>
  <c r="K154" i="32"/>
  <c r="J149" i="32"/>
  <c r="L71" i="32"/>
  <c r="K38" i="32"/>
  <c r="J66" i="32"/>
  <c r="K35" i="32"/>
  <c r="L19" i="32"/>
  <c r="K77" i="32"/>
  <c r="K93" i="32"/>
  <c r="L109" i="32"/>
  <c r="K125" i="32"/>
  <c r="L141" i="32"/>
  <c r="K23" i="32"/>
  <c r="K37" i="32"/>
  <c r="K47" i="32"/>
  <c r="L33" i="32"/>
  <c r="L17" i="32"/>
  <c r="K79" i="32"/>
  <c r="K95" i="32"/>
  <c r="K111" i="32"/>
  <c r="K127" i="32"/>
  <c r="L143" i="32"/>
  <c r="K25" i="32"/>
  <c r="L38" i="32"/>
  <c r="J67" i="32"/>
  <c r="J55" i="32"/>
  <c r="J37" i="32"/>
  <c r="L28" i="32"/>
  <c r="L20" i="32"/>
  <c r="L12" i="32"/>
  <c r="L76" i="32"/>
  <c r="L84" i="32"/>
  <c r="L92" i="32"/>
  <c r="L100" i="32"/>
  <c r="L108" i="32"/>
  <c r="L116" i="32"/>
  <c r="L124" i="32"/>
  <c r="L132" i="32"/>
  <c r="K140" i="32"/>
  <c r="K14" i="32"/>
  <c r="K22" i="32"/>
  <c r="K30" i="32"/>
  <c r="L36" i="32"/>
  <c r="J41" i="32"/>
  <c r="L46" i="32"/>
  <c r="J52" i="32"/>
  <c r="K57" i="32"/>
  <c r="L62" i="32"/>
  <c r="J69" i="32"/>
  <c r="J85" i="32"/>
  <c r="M85" i="32" s="1"/>
  <c r="J100" i="32"/>
  <c r="J114" i="32"/>
  <c r="J50" i="32"/>
  <c r="K55" i="32"/>
  <c r="L60" i="32"/>
  <c r="K66" i="32"/>
  <c r="J80" i="32"/>
  <c r="J94" i="32"/>
  <c r="J109" i="32"/>
  <c r="J124" i="32"/>
  <c r="M124" i="32" s="1"/>
  <c r="J139" i="32"/>
  <c r="K72" i="32"/>
  <c r="J77" i="32"/>
  <c r="K82" i="32"/>
  <c r="K88" i="32"/>
  <c r="L93" i="32"/>
  <c r="J99" i="32"/>
  <c r="K104" i="32"/>
  <c r="K110" i="32"/>
  <c r="L115" i="32"/>
  <c r="J121" i="32"/>
  <c r="K126" i="32"/>
  <c r="L131" i="32"/>
  <c r="L136" i="32"/>
  <c r="L142" i="32"/>
  <c r="K149" i="32"/>
  <c r="J155" i="32"/>
  <c r="L159" i="32"/>
  <c r="J165" i="32"/>
  <c r="K144" i="32"/>
  <c r="L149" i="32"/>
  <c r="L154" i="32"/>
  <c r="L164" i="32"/>
  <c r="J104" i="32"/>
  <c r="M104" i="32" s="1"/>
  <c r="K51" i="32"/>
  <c r="J62" i="32"/>
  <c r="M62" i="32" s="1"/>
  <c r="J84" i="32"/>
  <c r="J112" i="32"/>
  <c r="J143" i="32"/>
  <c r="K78" i="32"/>
  <c r="L89" i="32"/>
  <c r="K100" i="32"/>
  <c r="L111" i="32"/>
  <c r="K122" i="32"/>
  <c r="J133" i="32"/>
  <c r="J144" i="32"/>
  <c r="M144" i="32" s="1"/>
  <c r="J156" i="32"/>
  <c r="K166" i="32"/>
  <c r="J151" i="32"/>
  <c r="K70" i="32"/>
  <c r="J59" i="32"/>
  <c r="L30" i="32"/>
  <c r="L14" i="32"/>
  <c r="L82" i="32"/>
  <c r="L98" i="32"/>
  <c r="L114" i="32"/>
  <c r="L130" i="32"/>
  <c r="K12" i="32"/>
  <c r="K28" i="32"/>
  <c r="J40" i="32"/>
  <c r="L50" i="32"/>
  <c r="K61" i="32"/>
  <c r="J82" i="32"/>
  <c r="J54" i="32"/>
  <c r="M54" i="32" s="1"/>
  <c r="J90" i="32"/>
  <c r="L70" i="32"/>
  <c r="K92" i="32"/>
  <c r="K114" i="32"/>
  <c r="L135" i="32"/>
  <c r="K158" i="32"/>
  <c r="L153" i="32"/>
  <c r="K153" i="32"/>
  <c r="K108" i="32"/>
  <c r="M108" i="32" s="1"/>
  <c r="J137" i="32"/>
  <c r="L48" i="32"/>
  <c r="L58" i="32"/>
  <c r="J38" i="32"/>
  <c r="K142" i="32"/>
  <c r="M142" i="32" s="1"/>
  <c r="L110" i="32"/>
  <c r="L78" i="32"/>
  <c r="L34" i="32"/>
  <c r="J36" i="32"/>
  <c r="L139" i="32"/>
  <c r="K107" i="32"/>
  <c r="K75" i="32"/>
  <c r="J43" i="32"/>
  <c r="J35" i="32"/>
  <c r="L137" i="32"/>
  <c r="K105" i="32"/>
  <c r="K73" i="32"/>
  <c r="J45" i="32"/>
  <c r="J34" i="32"/>
  <c r="L67" i="32"/>
  <c r="L151" i="32"/>
  <c r="L156" i="32"/>
  <c r="L133" i="32"/>
  <c r="K112" i="32"/>
  <c r="K90" i="32"/>
  <c r="L68" i="32"/>
  <c r="J8" i="32"/>
  <c r="J24" i="32"/>
  <c r="L57" i="32"/>
  <c r="L158" i="32"/>
  <c r="J163" i="32"/>
  <c r="L140" i="32"/>
  <c r="J119" i="32"/>
  <c r="J97" i="32"/>
  <c r="J75" i="32"/>
  <c r="K52" i="32"/>
  <c r="L66" i="32"/>
  <c r="J166" i="32"/>
  <c r="K60" i="32"/>
  <c r="M60" i="32" s="1"/>
  <c r="K41" i="32"/>
  <c r="K42" i="32"/>
  <c r="L9" i="32"/>
  <c r="J25" i="32"/>
  <c r="M25" i="32" s="1"/>
  <c r="J73" i="32"/>
  <c r="K94" i="32"/>
  <c r="K116" i="32"/>
  <c r="K137" i="32"/>
  <c r="L155" i="32"/>
  <c r="K150" i="32"/>
  <c r="L69" i="32"/>
  <c r="K36" i="32"/>
  <c r="J11" i="32"/>
  <c r="J15" i="32"/>
  <c r="L81" i="32"/>
  <c r="M81" i="32" s="1"/>
  <c r="L40" i="32"/>
  <c r="L86" i="32"/>
  <c r="K16" i="32"/>
  <c r="J64" i="32"/>
  <c r="M64" i="32" s="1"/>
  <c r="L75" i="32"/>
  <c r="L163" i="32"/>
  <c r="J30" i="32"/>
  <c r="M30" i="32" s="1"/>
  <c r="L63" i="32"/>
  <c r="M63" i="32" s="1"/>
  <c r="J154" i="32"/>
  <c r="M154" i="32" s="1"/>
  <c r="J159" i="32"/>
  <c r="J136" i="32"/>
  <c r="M136" i="32" s="1"/>
  <c r="J115" i="32"/>
  <c r="J93" i="32"/>
  <c r="M93" i="32" s="1"/>
  <c r="J23" i="32"/>
  <c r="L45" i="32"/>
  <c r="M45" i="32" s="1"/>
  <c r="J145" i="32"/>
  <c r="M145" i="32" s="1"/>
  <c r="L121" i="32"/>
  <c r="L77" i="32"/>
  <c r="J29" i="32"/>
  <c r="K46" i="32"/>
  <c r="M46" i="32" s="1"/>
  <c r="L168" i="32"/>
  <c r="K159" i="32"/>
  <c r="L91" i="32"/>
  <c r="J135" i="32"/>
  <c r="M135" i="32" s="1"/>
  <c r="J153" i="32"/>
  <c r="M153" i="32" s="1"/>
  <c r="J32" i="32"/>
  <c r="M32" i="32" s="1"/>
  <c r="J130" i="32"/>
  <c r="K106" i="32"/>
  <c r="K151" i="32"/>
  <c r="M151" i="32" s="1"/>
  <c r="J168" i="32"/>
  <c r="J61" i="32"/>
  <c r="M61" i="32" s="1"/>
  <c r="K97" i="32"/>
  <c r="M97" i="32" s="1"/>
  <c r="K27" i="32"/>
  <c r="M27" i="32" s="1"/>
  <c r="L13" i="32"/>
  <c r="K10" i="32"/>
  <c r="K148" i="32"/>
  <c r="K130" i="32"/>
  <c r="J87" i="32"/>
  <c r="J76" i="32"/>
  <c r="L72" i="32"/>
  <c r="J48" i="32"/>
  <c r="K24" i="32"/>
  <c r="L126" i="32"/>
  <c r="L94" i="32"/>
  <c r="L18" i="32"/>
  <c r="J65" i="32"/>
  <c r="K21" i="32"/>
  <c r="K123" i="32"/>
  <c r="K91" i="32"/>
  <c r="L21" i="32"/>
  <c r="K44" i="32"/>
  <c r="K19" i="32"/>
  <c r="K121" i="32"/>
  <c r="K89" i="32"/>
  <c r="L23" i="32"/>
  <c r="J18" i="32"/>
  <c r="L51" i="32"/>
  <c r="L162" i="32"/>
  <c r="J167" i="32"/>
  <c r="M167" i="32" s="1"/>
  <c r="J146" i="32"/>
  <c r="J123" i="32"/>
  <c r="J101" i="32"/>
  <c r="M101" i="32" s="1"/>
  <c r="J79" i="32"/>
  <c r="M79" i="32" s="1"/>
  <c r="J19" i="32"/>
  <c r="M19" i="32" s="1"/>
  <c r="J12" i="32"/>
  <c r="M12" i="32" s="1"/>
  <c r="K40" i="32"/>
  <c r="K169" i="32"/>
  <c r="L147" i="32"/>
  <c r="L152" i="32"/>
  <c r="L129" i="32"/>
  <c r="L107" i="32"/>
  <c r="K86" i="32"/>
  <c r="J134" i="32"/>
  <c r="J162" i="32"/>
  <c r="M162" i="32" s="1"/>
  <c r="L44" i="32"/>
  <c r="K68" i="32"/>
  <c r="K48" i="32"/>
  <c r="K50" i="32"/>
  <c r="L11" i="32"/>
  <c r="J33" i="32"/>
  <c r="J126" i="32"/>
  <c r="M126" i="32" s="1"/>
  <c r="J83" i="32"/>
  <c r="M83" i="32" s="1"/>
  <c r="J105" i="32"/>
  <c r="J127" i="32"/>
  <c r="M127" i="32" s="1"/>
  <c r="K143" i="32"/>
  <c r="L165" i="32"/>
  <c r="K161" i="32"/>
  <c r="L53" i="32"/>
  <c r="J20" i="32"/>
  <c r="J31" i="32"/>
  <c r="K71" i="32"/>
  <c r="L26" i="32"/>
  <c r="L118" i="32"/>
  <c r="J42" i="32"/>
  <c r="K59" i="32"/>
  <c r="L119" i="32"/>
  <c r="L47" i="32"/>
  <c r="K165" i="32"/>
  <c r="L169" i="32"/>
  <c r="L148" i="32"/>
  <c r="L125" i="32"/>
  <c r="L103" i="32"/>
  <c r="K76" i="32"/>
  <c r="J14" i="32"/>
  <c r="L166" i="32"/>
  <c r="J150" i="32"/>
  <c r="L99" i="32"/>
  <c r="J17" i="32"/>
  <c r="M17" i="32" s="1"/>
  <c r="L10" i="32"/>
  <c r="K56" i="32"/>
  <c r="K58" i="32"/>
  <c r="J70" i="32"/>
  <c r="L113" i="32"/>
  <c r="L157" i="32"/>
  <c r="L65" i="32"/>
  <c r="J10" i="32"/>
  <c r="K84" i="32"/>
  <c r="K128" i="32"/>
  <c r="M128" i="32" s="1"/>
  <c r="K146" i="32"/>
  <c r="M146" i="32" s="1"/>
  <c r="L43" i="32"/>
  <c r="L15" i="32"/>
  <c r="K129" i="32"/>
  <c r="J57" i="32"/>
  <c r="M57" i="32" s="1"/>
  <c r="K99" i="32"/>
  <c r="K29" i="32"/>
  <c r="L134" i="32"/>
  <c r="J106" i="32"/>
  <c r="M106" i="32" s="1"/>
  <c r="K131" i="32"/>
  <c r="M131" i="32" s="1"/>
  <c r="K53" i="32"/>
  <c r="M53" i="32" s="1"/>
  <c r="G293" i="21"/>
  <c r="D293" i="21"/>
  <c r="G179" i="21"/>
  <c r="G137" i="21"/>
  <c r="G258" i="21"/>
  <c r="M134" i="32" l="1"/>
  <c r="M70" i="32"/>
  <c r="M150" i="32"/>
  <c r="M14" i="32"/>
  <c r="M42" i="32"/>
  <c r="M31" i="32"/>
  <c r="M33" i="32"/>
  <c r="M87" i="32"/>
  <c r="M13" i="32"/>
  <c r="M77" i="32"/>
  <c r="M115" i="32"/>
  <c r="M163" i="32"/>
  <c r="M116" i="32"/>
  <c r="M73" i="32"/>
  <c r="M35" i="32"/>
  <c r="M38" i="32"/>
  <c r="M92" i="32"/>
  <c r="M28" i="32"/>
  <c r="M98" i="32"/>
  <c r="M109" i="32"/>
  <c r="M80" i="32"/>
  <c r="M34" i="32"/>
  <c r="M123" i="32"/>
  <c r="M37" i="32"/>
  <c r="M10" i="32"/>
  <c r="M18" i="32"/>
  <c r="M65" i="32"/>
  <c r="M168" i="32"/>
  <c r="M23" i="32"/>
  <c r="M159" i="32"/>
  <c r="M86" i="32"/>
  <c r="M11" i="32"/>
  <c r="M166" i="32"/>
  <c r="M24" i="32"/>
  <c r="M105" i="32"/>
  <c r="M48" i="32"/>
  <c r="M90" i="32"/>
  <c r="M82" i="32"/>
  <c r="M59" i="32"/>
  <c r="M156" i="32"/>
  <c r="M133" i="32"/>
  <c r="M143" i="32"/>
  <c r="M84" i="32"/>
  <c r="M51" i="32"/>
  <c r="M165" i="32"/>
  <c r="M155" i="32"/>
  <c r="M99" i="32"/>
  <c r="M139" i="32"/>
  <c r="M50" i="32"/>
  <c r="M100" i="32"/>
  <c r="M69" i="32"/>
  <c r="M20" i="32"/>
  <c r="M67" i="32"/>
  <c r="M66" i="32"/>
  <c r="M9" i="32"/>
  <c r="M141" i="32"/>
  <c r="M16" i="32"/>
  <c r="M169" i="32"/>
  <c r="M125" i="32"/>
  <c r="M68" i="32"/>
  <c r="M118" i="32"/>
  <c r="M157" i="32"/>
  <c r="M113" i="32"/>
  <c r="M78" i="32"/>
  <c r="M39" i="32"/>
  <c r="M49" i="32"/>
  <c r="M138" i="32"/>
  <c r="M89" i="32"/>
  <c r="M76" i="32"/>
  <c r="M130" i="32"/>
  <c r="M91" i="32"/>
  <c r="M29" i="32"/>
  <c r="M121" i="32"/>
  <c r="M15" i="32"/>
  <c r="M75" i="32"/>
  <c r="M119" i="32"/>
  <c r="M8" i="32"/>
  <c r="J170" i="32"/>
  <c r="J171" i="32" s="1"/>
  <c r="M43" i="32"/>
  <c r="M36" i="32"/>
  <c r="M137" i="32"/>
  <c r="M158" i="32"/>
  <c r="M40" i="32"/>
  <c r="M112" i="32"/>
  <c r="M72" i="32"/>
  <c r="M94" i="32"/>
  <c r="M114" i="32"/>
  <c r="M52" i="32"/>
  <c r="M41" i="32"/>
  <c r="M55" i="32"/>
  <c r="M149" i="32"/>
  <c r="M111" i="32"/>
  <c r="L170" i="32"/>
  <c r="L171" i="32" s="1"/>
  <c r="M164" i="32"/>
  <c r="M148" i="32"/>
  <c r="M103" i="32"/>
  <c r="M110" i="32"/>
  <c r="M56" i="32"/>
  <c r="M44" i="32"/>
  <c r="M161" i="32"/>
  <c r="M117" i="32"/>
  <c r="M95" i="32"/>
  <c r="M88" i="32"/>
  <c r="M147" i="32"/>
  <c r="M152" i="32"/>
  <c r="M140" i="32"/>
  <c r="M129" i="32"/>
  <c r="M107" i="32"/>
  <c r="M132" i="32"/>
  <c r="M102" i="32"/>
  <c r="M71" i="32"/>
  <c r="M58" i="32"/>
  <c r="M122" i="32"/>
  <c r="K170" i="32"/>
  <c r="K171" i="32" s="1"/>
  <c r="M47" i="32"/>
  <c r="M22" i="32"/>
  <c r="M160" i="32"/>
  <c r="M21" i="32"/>
  <c r="M26" i="32"/>
  <c r="G73" i="21"/>
  <c r="M170" i="32" l="1"/>
  <c r="P21" i="32" s="1"/>
  <c r="R17" i="32"/>
  <c r="W17" i="32" s="1"/>
  <c r="Q11" i="32"/>
  <c r="V11" i="32" s="1"/>
  <c r="Q20" i="32"/>
  <c r="V20" i="32" s="1"/>
  <c r="Q38" i="32"/>
  <c r="V38" i="32" s="1"/>
  <c r="P24" i="32"/>
  <c r="Q23" i="32"/>
  <c r="V23" i="32" s="1"/>
  <c r="R24" i="32"/>
  <c r="W24" i="32" s="1"/>
  <c r="P12" i="32"/>
  <c r="R25" i="32"/>
  <c r="W25" i="32" s="1"/>
  <c r="R37" i="32"/>
  <c r="W37" i="32" s="1"/>
  <c r="Q31" i="32"/>
  <c r="V31" i="32" s="1"/>
  <c r="Q9" i="32"/>
  <c r="V9" i="32" s="1"/>
  <c r="R23" i="32"/>
  <c r="W23" i="32" s="1"/>
  <c r="P10" i="32"/>
  <c r="R12" i="32"/>
  <c r="W12" i="32" s="1"/>
  <c r="Q26" i="32"/>
  <c r="V26" i="32" s="1"/>
  <c r="P25" i="32"/>
  <c r="Q28" i="32"/>
  <c r="V28" i="32" s="1"/>
  <c r="Q8" i="32"/>
  <c r="P9" i="32"/>
  <c r="R39" i="32"/>
  <c r="W39" i="32" s="1"/>
  <c r="Q25" i="32"/>
  <c r="V25" i="32" s="1"/>
  <c r="P18" i="32"/>
  <c r="P36" i="32"/>
  <c r="P20" i="32"/>
  <c r="Q30" i="32"/>
  <c r="V30" i="32" s="1"/>
  <c r="P8" i="32"/>
  <c r="R15" i="32"/>
  <c r="W15" i="32" s="1"/>
  <c r="Q22" i="32"/>
  <c r="V22" i="32" s="1"/>
  <c r="R40" i="32"/>
  <c r="W40" i="32" s="1"/>
  <c r="Q13" i="32"/>
  <c r="V13" i="32" s="1"/>
  <c r="Q10" i="32"/>
  <c r="V10" i="32" s="1"/>
  <c r="R28" i="32"/>
  <c r="W28" i="32" s="1"/>
  <c r="R33" i="32"/>
  <c r="W33" i="32" s="1"/>
  <c r="P14" i="32"/>
  <c r="Q37" i="32"/>
  <c r="V37" i="32" s="1"/>
  <c r="R20" i="32"/>
  <c r="W20" i="32" s="1"/>
  <c r="P11" i="32"/>
  <c r="R19" i="32"/>
  <c r="W19" i="32" s="1"/>
  <c r="P15" i="32"/>
  <c r="R18" i="32"/>
  <c r="W18" i="32" s="1"/>
  <c r="Q35" i="32"/>
  <c r="V35" i="32" s="1"/>
  <c r="Q27" i="32"/>
  <c r="V27" i="32" s="1"/>
  <c r="P13" i="32"/>
  <c r="R13" i="32"/>
  <c r="W13" i="32" s="1"/>
  <c r="P38" i="32"/>
  <c r="P34" i="32"/>
  <c r="P37" i="32"/>
  <c r="Q16" i="32"/>
  <c r="V16" i="32" s="1"/>
  <c r="R21" i="32"/>
  <c r="W21" i="32" s="1"/>
  <c r="Q19" i="32"/>
  <c r="V19" i="32" s="1"/>
  <c r="P17" i="32"/>
  <c r="Q32" i="32"/>
  <c r="V32" i="32" s="1"/>
  <c r="Q14" i="32"/>
  <c r="V14" i="32" s="1"/>
  <c r="R16" i="32"/>
  <c r="W16" i="32" s="1"/>
  <c r="R38" i="32"/>
  <c r="W38" i="32" s="1"/>
  <c r="R36" i="32"/>
  <c r="W36" i="32" s="1"/>
  <c r="P28" i="32"/>
  <c r="R14" i="32"/>
  <c r="W14" i="32" s="1"/>
  <c r="Q34" i="32"/>
  <c r="V34" i="32" s="1"/>
  <c r="P30" i="32"/>
  <c r="R27" i="32"/>
  <c r="W27" i="32" s="1"/>
  <c r="R10" i="32"/>
  <c r="W10" i="32" s="1"/>
  <c r="Q17" i="32"/>
  <c r="V17" i="32" s="1"/>
  <c r="R31" i="32"/>
  <c r="W31" i="32" s="1"/>
  <c r="P16" i="32"/>
  <c r="Q12" i="32"/>
  <c r="V12" i="32" s="1"/>
  <c r="Q40" i="32"/>
  <c r="V40" i="32" s="1"/>
  <c r="P31" i="32"/>
  <c r="R32" i="32"/>
  <c r="W32" i="32" s="1"/>
  <c r="P29" i="32"/>
  <c r="R11" i="32"/>
  <c r="W11" i="32" s="1"/>
  <c r="Q33" i="32"/>
  <c r="V33" i="32" s="1"/>
  <c r="Q15" i="32"/>
  <c r="V15" i="32" s="1"/>
  <c r="Q24" i="32"/>
  <c r="V24" i="32" s="1"/>
  <c r="R35" i="32"/>
  <c r="W35" i="32" s="1"/>
  <c r="Q39" i="32"/>
  <c r="V39" i="32" s="1"/>
  <c r="R29" i="32"/>
  <c r="W29" i="32" s="1"/>
  <c r="P40" i="32"/>
  <c r="R26" i="32"/>
  <c r="W26" i="32" s="1"/>
  <c r="P26" i="32"/>
  <c r="R8" i="32"/>
  <c r="R22" i="32"/>
  <c r="W22" i="32" s="1"/>
  <c r="P35" i="32"/>
  <c r="R34" i="32"/>
  <c r="W34" i="32" s="1"/>
  <c r="P39" i="32"/>
  <c r="Q29" i="32"/>
  <c r="V29" i="32" s="1"/>
  <c r="P19" i="32"/>
  <c r="Q18" i="32"/>
  <c r="V18" i="32" s="1"/>
  <c r="Q36" i="32"/>
  <c r="V36" i="32" s="1"/>
  <c r="M55" i="21"/>
  <c r="K26" i="21"/>
  <c r="M26" i="21"/>
  <c r="M74" i="21"/>
  <c r="L58" i="21"/>
  <c r="L148" i="21"/>
  <c r="M56" i="21"/>
  <c r="L60" i="21"/>
  <c r="M62" i="21"/>
  <c r="M75" i="21"/>
  <c r="L63" i="21"/>
  <c r="M157" i="21"/>
  <c r="L118" i="21"/>
  <c r="L102" i="21"/>
  <c r="K130" i="21"/>
  <c r="K140" i="21"/>
  <c r="L10" i="21"/>
  <c r="L95" i="21"/>
  <c r="L75" i="21"/>
  <c r="K166" i="21"/>
  <c r="K148" i="21"/>
  <c r="K34" i="21"/>
  <c r="L59" i="21"/>
  <c r="L92" i="21"/>
  <c r="M11" i="21"/>
  <c r="M142" i="21"/>
  <c r="K85" i="21"/>
  <c r="K90" i="21"/>
  <c r="M14" i="21"/>
  <c r="M81" i="21"/>
  <c r="L136" i="21"/>
  <c r="M31" i="21"/>
  <c r="L44" i="21"/>
  <c r="K19" i="21"/>
  <c r="M139" i="21"/>
  <c r="M159" i="21"/>
  <c r="L131" i="21"/>
  <c r="K168" i="21"/>
  <c r="K8" i="21"/>
  <c r="L24" i="21"/>
  <c r="L25" i="21"/>
  <c r="K143" i="21"/>
  <c r="K135" i="21"/>
  <c r="K32" i="21"/>
  <c r="M104" i="21"/>
  <c r="M33" i="21"/>
  <c r="L140" i="21"/>
  <c r="M44" i="21"/>
  <c r="K121" i="21"/>
  <c r="K49" i="21"/>
  <c r="K27" i="21"/>
  <c r="L130" i="21"/>
  <c r="L67" i="21"/>
  <c r="K62" i="21"/>
  <c r="L40" i="21"/>
  <c r="M15" i="21"/>
  <c r="M58" i="21"/>
  <c r="K138" i="21"/>
  <c r="K100" i="21"/>
  <c r="M88" i="21"/>
  <c r="K18" i="21"/>
  <c r="K48" i="21"/>
  <c r="M106" i="21"/>
  <c r="L13" i="21"/>
  <c r="L117" i="21"/>
  <c r="L66" i="21"/>
  <c r="M111" i="21"/>
  <c r="M53" i="21"/>
  <c r="M129" i="21"/>
  <c r="L50" i="21"/>
  <c r="K134" i="21"/>
  <c r="L15" i="21"/>
  <c r="M128" i="21"/>
  <c r="M71" i="21"/>
  <c r="K12" i="21"/>
  <c r="L166" i="21"/>
  <c r="L125" i="21"/>
  <c r="L116" i="21"/>
  <c r="M160" i="21"/>
  <c r="L11" i="21"/>
  <c r="K126" i="21"/>
  <c r="L127" i="21"/>
  <c r="K156" i="21"/>
  <c r="K153" i="21"/>
  <c r="K103" i="21"/>
  <c r="K125" i="21"/>
  <c r="K122" i="21"/>
  <c r="K11" i="21"/>
  <c r="M94" i="21"/>
  <c r="K136" i="21"/>
  <c r="M96" i="21"/>
  <c r="K147" i="21"/>
  <c r="L121" i="21"/>
  <c r="K107" i="21"/>
  <c r="K50" i="21"/>
  <c r="K101" i="21"/>
  <c r="M105" i="21"/>
  <c r="M35" i="21"/>
  <c r="L39" i="21"/>
  <c r="L110" i="21"/>
  <c r="K35" i="21"/>
  <c r="K167" i="21"/>
  <c r="M83" i="21"/>
  <c r="K152" i="21"/>
  <c r="M154" i="21"/>
  <c r="K51" i="21"/>
  <c r="L104" i="21"/>
  <c r="L101" i="21"/>
  <c r="K31" i="21"/>
  <c r="K105" i="21"/>
  <c r="M169" i="21"/>
  <c r="L28" i="21"/>
  <c r="L155" i="21"/>
  <c r="L21" i="21"/>
  <c r="M117" i="21"/>
  <c r="M102" i="21"/>
  <c r="K97" i="21"/>
  <c r="K21" i="21"/>
  <c r="L145" i="21"/>
  <c r="K98" i="21"/>
  <c r="K70" i="21"/>
  <c r="M125" i="21"/>
  <c r="M123" i="21"/>
  <c r="L23" i="21"/>
  <c r="M119" i="21"/>
  <c r="K149" i="21"/>
  <c r="L70" i="21"/>
  <c r="M136" i="21"/>
  <c r="M50" i="21"/>
  <c r="M144" i="21"/>
  <c r="M122" i="21"/>
  <c r="K47" i="21"/>
  <c r="M153" i="21"/>
  <c r="K15" i="21"/>
  <c r="N15" i="21" s="1"/>
  <c r="L128" i="21"/>
  <c r="K87" i="21"/>
  <c r="L74" i="21"/>
  <c r="L149" i="21"/>
  <c r="K120" i="21"/>
  <c r="M86" i="21"/>
  <c r="L76" i="21"/>
  <c r="L124" i="21"/>
  <c r="K141" i="21"/>
  <c r="L14" i="21"/>
  <c r="K123" i="21"/>
  <c r="M10" i="21"/>
  <c r="K86" i="21"/>
  <c r="M134" i="21"/>
  <c r="K33" i="21"/>
  <c r="K128" i="21"/>
  <c r="K118" i="21"/>
  <c r="M109" i="21"/>
  <c r="K20" i="21"/>
  <c r="M47" i="21"/>
  <c r="L17" i="21"/>
  <c r="L46" i="21"/>
  <c r="K61" i="21"/>
  <c r="L165" i="21"/>
  <c r="K94" i="21"/>
  <c r="M132" i="21"/>
  <c r="K72" i="21"/>
  <c r="L89" i="21"/>
  <c r="L150" i="21"/>
  <c r="M101" i="21"/>
  <c r="M66" i="21"/>
  <c r="M23" i="21"/>
  <c r="K133" i="21"/>
  <c r="K108" i="21"/>
  <c r="M97" i="21"/>
  <c r="L36" i="21"/>
  <c r="M61" i="21"/>
  <c r="M72" i="21"/>
  <c r="L69" i="21"/>
  <c r="M32" i="21"/>
  <c r="L27" i="21"/>
  <c r="L147" i="21"/>
  <c r="K63" i="21"/>
  <c r="M114" i="21"/>
  <c r="M12" i="21"/>
  <c r="M87" i="21"/>
  <c r="M164" i="21"/>
  <c r="L54" i="21"/>
  <c r="L47" i="21"/>
  <c r="L106" i="21"/>
  <c r="L158" i="21"/>
  <c r="L18" i="21"/>
  <c r="L19" i="21"/>
  <c r="L51" i="21"/>
  <c r="K66" i="21"/>
  <c r="N66" i="21" s="1"/>
  <c r="M67" i="21"/>
  <c r="K129" i="21"/>
  <c r="M155" i="21"/>
  <c r="M118" i="21"/>
  <c r="M116" i="21"/>
  <c r="L20" i="21"/>
  <c r="M166" i="21"/>
  <c r="M165" i="21"/>
  <c r="M107" i="21"/>
  <c r="L160" i="21"/>
  <c r="K139" i="21"/>
  <c r="K114" i="21"/>
  <c r="L156" i="21"/>
  <c r="M167" i="21"/>
  <c r="K165" i="21"/>
  <c r="K25" i="21"/>
  <c r="M77" i="21"/>
  <c r="L119" i="21"/>
  <c r="M95" i="21"/>
  <c r="K84" i="21"/>
  <c r="K64" i="21"/>
  <c r="M28" i="21"/>
  <c r="M18" i="21"/>
  <c r="L82" i="21"/>
  <c r="K10" i="21"/>
  <c r="L146" i="21"/>
  <c r="M121" i="21"/>
  <c r="K110" i="21"/>
  <c r="L16" i="21"/>
  <c r="K150" i="21"/>
  <c r="L30" i="21"/>
  <c r="K115" i="21"/>
  <c r="L113" i="21"/>
  <c r="M113" i="21"/>
  <c r="L34" i="21"/>
  <c r="L133" i="21"/>
  <c r="L52" i="21"/>
  <c r="L159" i="21"/>
  <c r="L111" i="21"/>
  <c r="K109" i="21"/>
  <c r="K56" i="21"/>
  <c r="M59" i="21"/>
  <c r="M158" i="21"/>
  <c r="L38" i="21"/>
  <c r="M99" i="21"/>
  <c r="L154" i="21"/>
  <c r="L55" i="21"/>
  <c r="L143" i="21"/>
  <c r="K42" i="21"/>
  <c r="K164" i="21"/>
  <c r="M79" i="21"/>
  <c r="L32" i="21"/>
  <c r="M27" i="21"/>
  <c r="M161" i="21"/>
  <c r="M49" i="21"/>
  <c r="K160" i="21"/>
  <c r="N160" i="21" s="1"/>
  <c r="M149" i="21"/>
  <c r="L105" i="21"/>
  <c r="L169" i="21"/>
  <c r="M103" i="21"/>
  <c r="L100" i="21"/>
  <c r="K161" i="21"/>
  <c r="L77" i="21"/>
  <c r="M147" i="21"/>
  <c r="L167" i="21"/>
  <c r="M82" i="21"/>
  <c r="K37" i="21"/>
  <c r="M141" i="21"/>
  <c r="K68" i="21"/>
  <c r="K124" i="21"/>
  <c r="K67" i="21"/>
  <c r="L53" i="21"/>
  <c r="L122" i="21"/>
  <c r="L42" i="21"/>
  <c r="M152" i="21"/>
  <c r="M100" i="21"/>
  <c r="K131" i="21"/>
  <c r="M69" i="21"/>
  <c r="L107" i="21"/>
  <c r="L48" i="21"/>
  <c r="K39" i="21"/>
  <c r="L49" i="21"/>
  <c r="M17" i="21"/>
  <c r="K146" i="21"/>
  <c r="K73" i="21"/>
  <c r="L153" i="21"/>
  <c r="M148" i="21"/>
  <c r="M163" i="21"/>
  <c r="L56" i="21"/>
  <c r="M115" i="21"/>
  <c r="M92" i="21"/>
  <c r="M40" i="21"/>
  <c r="K58" i="21"/>
  <c r="M85" i="21"/>
  <c r="L79" i="21"/>
  <c r="K55" i="21"/>
  <c r="N55" i="21" s="1"/>
  <c r="L151" i="21"/>
  <c r="K144" i="21"/>
  <c r="K59" i="21"/>
  <c r="M29" i="21"/>
  <c r="K22" i="21"/>
  <c r="K24" i="21"/>
  <c r="K60" i="21"/>
  <c r="L103" i="21"/>
  <c r="M108" i="21"/>
  <c r="K16" i="21"/>
  <c r="K23" i="21"/>
  <c r="N23" i="21" s="1"/>
  <c r="M78" i="21"/>
  <c r="L108" i="21"/>
  <c r="M80" i="21"/>
  <c r="M37" i="21"/>
  <c r="L83" i="21"/>
  <c r="M68" i="21"/>
  <c r="K159" i="21"/>
  <c r="N159" i="21" s="1"/>
  <c r="M36" i="21"/>
  <c r="L88" i="21"/>
  <c r="M110" i="21"/>
  <c r="L112" i="21"/>
  <c r="K119" i="21"/>
  <c r="L61" i="21"/>
  <c r="M73" i="21"/>
  <c r="K79" i="21"/>
  <c r="L141" i="21"/>
  <c r="L123" i="21"/>
  <c r="L43" i="21"/>
  <c r="K69" i="21"/>
  <c r="N69" i="21" s="1"/>
  <c r="M16" i="21"/>
  <c r="M22" i="21"/>
  <c r="L26" i="21"/>
  <c r="M90" i="21"/>
  <c r="M84" i="21"/>
  <c r="L168" i="21"/>
  <c r="K157" i="21"/>
  <c r="K132" i="21"/>
  <c r="L31" i="21"/>
  <c r="L126" i="21"/>
  <c r="K151" i="21"/>
  <c r="K89" i="21"/>
  <c r="K46" i="21"/>
  <c r="M143" i="21"/>
  <c r="M45" i="21"/>
  <c r="M39" i="21"/>
  <c r="K102" i="21"/>
  <c r="N102" i="21" s="1"/>
  <c r="K29" i="21"/>
  <c r="L68" i="21"/>
  <c r="L37" i="21"/>
  <c r="L86" i="21"/>
  <c r="K52" i="21"/>
  <c r="K93" i="21"/>
  <c r="K111" i="21"/>
  <c r="N111" i="21" s="1"/>
  <c r="L73" i="21"/>
  <c r="M124" i="21"/>
  <c r="L157" i="21"/>
  <c r="M21" i="21"/>
  <c r="M135" i="21"/>
  <c r="K112" i="21"/>
  <c r="K77" i="21"/>
  <c r="N77" i="21" s="1"/>
  <c r="M146" i="21"/>
  <c r="L161" i="21"/>
  <c r="L62" i="21"/>
  <c r="K78" i="21"/>
  <c r="K54" i="21"/>
  <c r="K14" i="21"/>
  <c r="N14" i="21" s="1"/>
  <c r="K162" i="21"/>
  <c r="M9" i="21"/>
  <c r="K44" i="21"/>
  <c r="N44" i="21" s="1"/>
  <c r="M91" i="21"/>
  <c r="M43" i="21"/>
  <c r="K65" i="21"/>
  <c r="L162" i="21"/>
  <c r="L12" i="21"/>
  <c r="L78" i="21"/>
  <c r="K75" i="21"/>
  <c r="N75" i="21" s="1"/>
  <c r="M133" i="21"/>
  <c r="M34" i="21"/>
  <c r="L164" i="21"/>
  <c r="M48" i="21"/>
  <c r="K145" i="21"/>
  <c r="L152" i="21"/>
  <c r="M89" i="21"/>
  <c r="K99" i="21"/>
  <c r="K80" i="21"/>
  <c r="M54" i="21"/>
  <c r="K76" i="21"/>
  <c r="K142" i="21"/>
  <c r="K38" i="21"/>
  <c r="M13" i="21"/>
  <c r="K155" i="21"/>
  <c r="N155" i="21" s="1"/>
  <c r="L71" i="21"/>
  <c r="K127" i="21"/>
  <c r="L120" i="21"/>
  <c r="M93" i="21"/>
  <c r="L35" i="21"/>
  <c r="L85" i="21"/>
  <c r="M127" i="21"/>
  <c r="M130" i="21"/>
  <c r="M145" i="21"/>
  <c r="M168" i="21"/>
  <c r="L22" i="21"/>
  <c r="M151" i="21"/>
  <c r="L98" i="21"/>
  <c r="M120" i="21"/>
  <c r="K9" i="21"/>
  <c r="L99" i="21"/>
  <c r="K169" i="21"/>
  <c r="N169" i="21" s="1"/>
  <c r="L94" i="21"/>
  <c r="K88" i="21"/>
  <c r="K13" i="21"/>
  <c r="K57" i="21"/>
  <c r="K53" i="21"/>
  <c r="N53" i="21" s="1"/>
  <c r="L139" i="21"/>
  <c r="K17" i="21"/>
  <c r="N17" i="21" s="1"/>
  <c r="L142" i="21"/>
  <c r="M131" i="21"/>
  <c r="M140" i="21"/>
  <c r="L90" i="21"/>
  <c r="K104" i="21"/>
  <c r="N104" i="21" s="1"/>
  <c r="K45" i="21"/>
  <c r="L129" i="21"/>
  <c r="K74" i="21"/>
  <c r="N74" i="21" s="1"/>
  <c r="L134" i="21"/>
  <c r="K28" i="21"/>
  <c r="N28" i="21" s="1"/>
  <c r="M8" i="21"/>
  <c r="M70" i="21"/>
  <c r="M51" i="21"/>
  <c r="K113" i="21"/>
  <c r="N113" i="21" s="1"/>
  <c r="K163" i="21"/>
  <c r="M65" i="21"/>
  <c r="M126" i="21"/>
  <c r="M52" i="21"/>
  <c r="K96" i="21"/>
  <c r="L9" i="21"/>
  <c r="L41" i="21"/>
  <c r="K83" i="21"/>
  <c r="N83" i="21" s="1"/>
  <c r="L93" i="21"/>
  <c r="M63" i="21"/>
  <c r="L81" i="21"/>
  <c r="M162" i="21"/>
  <c r="M112" i="21"/>
  <c r="L115" i="21"/>
  <c r="M41" i="21"/>
  <c r="K30" i="21"/>
  <c r="M156" i="21"/>
  <c r="L57" i="21"/>
  <c r="K82" i="21"/>
  <c r="L84" i="21"/>
  <c r="L45" i="21"/>
  <c r="L64" i="21"/>
  <c r="M98" i="21"/>
  <c r="M38" i="21"/>
  <c r="M57" i="21"/>
  <c r="L91" i="21"/>
  <c r="M60" i="21"/>
  <c r="K158" i="21"/>
  <c r="N158" i="21" s="1"/>
  <c r="K106" i="21"/>
  <c r="N106" i="21" s="1"/>
  <c r="L138" i="21"/>
  <c r="K36" i="21"/>
  <c r="N36" i="21" s="1"/>
  <c r="M64" i="21"/>
  <c r="L137" i="21"/>
  <c r="M30" i="21"/>
  <c r="K40" i="21"/>
  <c r="K41" i="21"/>
  <c r="L87" i="21"/>
  <c r="M138" i="21"/>
  <c r="K116" i="21"/>
  <c r="N116" i="21" s="1"/>
  <c r="M46" i="21"/>
  <c r="L97" i="21"/>
  <c r="M20" i="21"/>
  <c r="M24" i="21"/>
  <c r="K91" i="21"/>
  <c r="N91" i="21" s="1"/>
  <c r="M19" i="21"/>
  <c r="K71" i="21"/>
  <c r="N71" i="21" s="1"/>
  <c r="M25" i="21"/>
  <c r="M42" i="21"/>
  <c r="L135" i="21"/>
  <c r="M137" i="21"/>
  <c r="K81" i="21"/>
  <c r="N81" i="21" s="1"/>
  <c r="L80" i="21"/>
  <c r="L29" i="21"/>
  <c r="L144" i="21"/>
  <c r="L65" i="21"/>
  <c r="M150" i="21"/>
  <c r="K92" i="21"/>
  <c r="N92" i="21" s="1"/>
  <c r="L8" i="21"/>
  <c r="K95" i="21"/>
  <c r="N95" i="21" s="1"/>
  <c r="L72" i="21"/>
  <c r="L96" i="21"/>
  <c r="K154" i="21"/>
  <c r="N154" i="21" s="1"/>
  <c r="K137" i="21"/>
  <c r="K43" i="21"/>
  <c r="N43" i="21" s="1"/>
  <c r="K117" i="21"/>
  <c r="N117" i="21" s="1"/>
  <c r="L163" i="21"/>
  <c r="M76" i="21"/>
  <c r="L109" i="21"/>
  <c r="L114" i="21"/>
  <c r="L132" i="21"/>
  <c r="L33" i="21"/>
  <c r="P32" i="32" l="1"/>
  <c r="R30" i="32"/>
  <c r="W30" i="32" s="1"/>
  <c r="Q21" i="32"/>
  <c r="V21" i="32" s="1"/>
  <c r="R9" i="32"/>
  <c r="W9" i="32" s="1"/>
  <c r="P23" i="32"/>
  <c r="S23" i="32" s="1"/>
  <c r="P33" i="32"/>
  <c r="U33" i="32" s="1"/>
  <c r="X33" i="32" s="1"/>
  <c r="S19" i="32"/>
  <c r="U19" i="32"/>
  <c r="X19" i="32" s="1"/>
  <c r="S39" i="32"/>
  <c r="U39" i="32"/>
  <c r="X39" i="32" s="1"/>
  <c r="U35" i="32"/>
  <c r="X35" i="32" s="1"/>
  <c r="S35" i="32"/>
  <c r="W8" i="32"/>
  <c r="R41" i="32"/>
  <c r="R42" i="32" s="1"/>
  <c r="S16" i="32"/>
  <c r="U16" i="32"/>
  <c r="X16" i="32" s="1"/>
  <c r="S28" i="32"/>
  <c r="U28" i="32"/>
  <c r="X28" i="32" s="1"/>
  <c r="U17" i="32"/>
  <c r="X17" i="32" s="1"/>
  <c r="S17" i="32"/>
  <c r="S37" i="32"/>
  <c r="U37" i="32"/>
  <c r="X37" i="32" s="1"/>
  <c r="U38" i="32"/>
  <c r="X38" i="32" s="1"/>
  <c r="S38" i="32"/>
  <c r="S13" i="32"/>
  <c r="U13" i="32"/>
  <c r="X13" i="32" s="1"/>
  <c r="U15" i="32"/>
  <c r="X15" i="32" s="1"/>
  <c r="S15" i="32"/>
  <c r="S11" i="32"/>
  <c r="U11" i="32"/>
  <c r="X11" i="32" s="1"/>
  <c r="U36" i="32"/>
  <c r="X36" i="32" s="1"/>
  <c r="S36" i="32"/>
  <c r="U9" i="32"/>
  <c r="S9" i="32"/>
  <c r="U10" i="32"/>
  <c r="X10" i="32" s="1"/>
  <c r="S10" i="32"/>
  <c r="S12" i="32"/>
  <c r="U12" i="32"/>
  <c r="X12" i="32" s="1"/>
  <c r="U23" i="32"/>
  <c r="X23" i="32" s="1"/>
  <c r="U21" i="32"/>
  <c r="X21" i="32" s="1"/>
  <c r="S21" i="32"/>
  <c r="S26" i="32"/>
  <c r="U26" i="32"/>
  <c r="X26" i="32" s="1"/>
  <c r="U40" i="32"/>
  <c r="X40" i="32" s="1"/>
  <c r="S40" i="32"/>
  <c r="U29" i="32"/>
  <c r="X29" i="32" s="1"/>
  <c r="S29" i="32"/>
  <c r="S31" i="32"/>
  <c r="U31" i="32"/>
  <c r="X31" i="32" s="1"/>
  <c r="U30" i="32"/>
  <c r="S30" i="32"/>
  <c r="S34" i="32"/>
  <c r="U34" i="32"/>
  <c r="X34" i="32" s="1"/>
  <c r="S14" i="32"/>
  <c r="U14" i="32"/>
  <c r="X14" i="32" s="1"/>
  <c r="U8" i="32"/>
  <c r="S8" i="32"/>
  <c r="U20" i="32"/>
  <c r="X20" i="32" s="1"/>
  <c r="S20" i="32"/>
  <c r="U18" i="32"/>
  <c r="X18" i="32" s="1"/>
  <c r="S18" i="32"/>
  <c r="V8" i="32"/>
  <c r="V41" i="32" s="1"/>
  <c r="Q41" i="32"/>
  <c r="Q42" i="32" s="1"/>
  <c r="S25" i="32"/>
  <c r="U25" i="32"/>
  <c r="X25" i="32" s="1"/>
  <c r="S24" i="32"/>
  <c r="U24" i="32"/>
  <c r="X24" i="32" s="1"/>
  <c r="U32" i="32"/>
  <c r="X32" i="32" s="1"/>
  <c r="S32" i="32"/>
  <c r="M171" i="32"/>
  <c r="P27" i="32"/>
  <c r="P22" i="32"/>
  <c r="N79" i="21"/>
  <c r="N40" i="21"/>
  <c r="N82" i="21"/>
  <c r="N88" i="21"/>
  <c r="N119" i="21"/>
  <c r="N59" i="21"/>
  <c r="N58" i="21"/>
  <c r="N67" i="21"/>
  <c r="N10" i="21"/>
  <c r="N128" i="21"/>
  <c r="N11" i="21"/>
  <c r="N41" i="21"/>
  <c r="N13" i="21"/>
  <c r="N127" i="21"/>
  <c r="L170" i="21"/>
  <c r="L171" i="21" s="1"/>
  <c r="N137" i="21"/>
  <c r="N96" i="21"/>
  <c r="N163" i="21"/>
  <c r="M170" i="21"/>
  <c r="M171" i="21" s="1"/>
  <c r="N57" i="21"/>
  <c r="N9" i="21"/>
  <c r="N142" i="21"/>
  <c r="N99" i="21"/>
  <c r="N65" i="21"/>
  <c r="N78" i="21"/>
  <c r="N93" i="21"/>
  <c r="N46" i="21"/>
  <c r="N151" i="21"/>
  <c r="N157" i="21"/>
  <c r="N60" i="21"/>
  <c r="N22" i="21"/>
  <c r="N73" i="21"/>
  <c r="N39" i="21"/>
  <c r="N131" i="21"/>
  <c r="N68" i="21"/>
  <c r="N37" i="21"/>
  <c r="N42" i="21"/>
  <c r="N56" i="21"/>
  <c r="N64" i="21"/>
  <c r="N165" i="21"/>
  <c r="N139" i="21"/>
  <c r="N108" i="21"/>
  <c r="N87" i="21"/>
  <c r="N47" i="21"/>
  <c r="N149" i="21"/>
  <c r="N98" i="21"/>
  <c r="N21" i="21"/>
  <c r="N105" i="21"/>
  <c r="N51" i="21"/>
  <c r="N152" i="21"/>
  <c r="N167" i="21"/>
  <c r="N101" i="21"/>
  <c r="N107" i="21"/>
  <c r="N147" i="21"/>
  <c r="N136" i="21"/>
  <c r="N125" i="21"/>
  <c r="N153" i="21"/>
  <c r="N48" i="21"/>
  <c r="N138" i="21"/>
  <c r="N62" i="21"/>
  <c r="N49" i="21"/>
  <c r="N32" i="21"/>
  <c r="N143" i="21"/>
  <c r="N168" i="21"/>
  <c r="N19" i="21"/>
  <c r="N90" i="21"/>
  <c r="N34" i="21"/>
  <c r="N166" i="21"/>
  <c r="N140" i="21"/>
  <c r="N26" i="21"/>
  <c r="N30" i="21"/>
  <c r="N45" i="21"/>
  <c r="N38" i="21"/>
  <c r="N76" i="21"/>
  <c r="N80" i="21"/>
  <c r="N145" i="21"/>
  <c r="N162" i="21"/>
  <c r="N54" i="21"/>
  <c r="N112" i="21"/>
  <c r="N52" i="21"/>
  <c r="N29" i="21"/>
  <c r="N89" i="21"/>
  <c r="N132" i="21"/>
  <c r="N16" i="21"/>
  <c r="N24" i="21"/>
  <c r="N144" i="21"/>
  <c r="N146" i="21"/>
  <c r="N124" i="21"/>
  <c r="N161" i="21"/>
  <c r="N164" i="21"/>
  <c r="N109" i="21"/>
  <c r="N115" i="21"/>
  <c r="N150" i="21"/>
  <c r="N110" i="21"/>
  <c r="N84" i="21"/>
  <c r="N25" i="21"/>
  <c r="N114" i="21"/>
  <c r="N129" i="21"/>
  <c r="N63" i="21"/>
  <c r="N133" i="21"/>
  <c r="N72" i="21"/>
  <c r="N94" i="21"/>
  <c r="N61" i="21"/>
  <c r="N20" i="21"/>
  <c r="N118" i="21"/>
  <c r="N33" i="21"/>
  <c r="N86" i="21"/>
  <c r="N123" i="21"/>
  <c r="N141" i="21"/>
  <c r="N120" i="21"/>
  <c r="N70" i="21"/>
  <c r="N97" i="21"/>
  <c r="N31" i="21"/>
  <c r="N35" i="21"/>
  <c r="N50" i="21"/>
  <c r="N122" i="21"/>
  <c r="N103" i="21"/>
  <c r="N156" i="21"/>
  <c r="N126" i="21"/>
  <c r="N12" i="21"/>
  <c r="N134" i="21"/>
  <c r="N18" i="21"/>
  <c r="N100" i="21"/>
  <c r="N27" i="21"/>
  <c r="N121" i="21"/>
  <c r="N135" i="21"/>
  <c r="K170" i="21"/>
  <c r="K171" i="21" s="1"/>
  <c r="N8" i="21"/>
  <c r="N85" i="21"/>
  <c r="N148" i="21"/>
  <c r="N130" i="21"/>
  <c r="X30" i="32" l="1"/>
  <c r="X9" i="32"/>
  <c r="W41" i="32"/>
  <c r="S33" i="32"/>
  <c r="U27" i="32"/>
  <c r="X27" i="32" s="1"/>
  <c r="S27" i="32"/>
  <c r="P41" i="32"/>
  <c r="P42" i="32" s="1"/>
  <c r="S22" i="32"/>
  <c r="S41" i="32" s="1"/>
  <c r="S42" i="32" s="1"/>
  <c r="U22" i="32"/>
  <c r="X8" i="32"/>
  <c r="N170" i="21"/>
  <c r="S46" i="21" s="1"/>
  <c r="R29" i="21"/>
  <c r="S20" i="21"/>
  <c r="S37" i="21"/>
  <c r="R59" i="21"/>
  <c r="Q60" i="21"/>
  <c r="Q19" i="21"/>
  <c r="S60" i="21"/>
  <c r="R12" i="21"/>
  <c r="Q53" i="21"/>
  <c r="Q45" i="21"/>
  <c r="R23" i="21"/>
  <c r="R10" i="21"/>
  <c r="S36" i="21"/>
  <c r="S42" i="21"/>
  <c r="S47" i="21"/>
  <c r="Q58" i="21"/>
  <c r="S29" i="21"/>
  <c r="Q9" i="21"/>
  <c r="Q52" i="21"/>
  <c r="R28" i="21"/>
  <c r="R30" i="21"/>
  <c r="S8" i="21"/>
  <c r="Q35" i="21"/>
  <c r="S54" i="21"/>
  <c r="R39" i="21"/>
  <c r="Q55" i="21"/>
  <c r="S55" i="21"/>
  <c r="R51" i="21"/>
  <c r="Q29" i="21"/>
  <c r="T29" i="21" s="1"/>
  <c r="Q43" i="21"/>
  <c r="R13" i="21"/>
  <c r="R47" i="21"/>
  <c r="R57" i="21"/>
  <c r="Q23" i="21"/>
  <c r="S30" i="21"/>
  <c r="R18" i="21"/>
  <c r="Q25" i="21"/>
  <c r="R34" i="21"/>
  <c r="S10" i="21"/>
  <c r="S9" i="21"/>
  <c r="R19" i="21"/>
  <c r="X22" i="32" l="1"/>
  <c r="U41" i="32"/>
  <c r="X41" i="32" s="1"/>
  <c r="Q8" i="21"/>
  <c r="R54" i="21"/>
  <c r="Q28" i="21"/>
  <c r="Q48" i="21"/>
  <c r="S24" i="21"/>
  <c r="S58" i="21"/>
  <c r="R32" i="21"/>
  <c r="Q46" i="21"/>
  <c r="R9" i="21"/>
  <c r="T9" i="21" s="1"/>
  <c r="S56" i="21"/>
  <c r="S28" i="21"/>
  <c r="S52" i="21"/>
  <c r="Q50" i="21"/>
  <c r="Q10" i="21"/>
  <c r="Q33" i="21"/>
  <c r="Q17" i="21"/>
  <c r="R42" i="21"/>
  <c r="Q16" i="21"/>
  <c r="R49" i="21"/>
  <c r="R44" i="21"/>
  <c r="R56" i="21"/>
  <c r="S50" i="21"/>
  <c r="Q30" i="21"/>
  <c r="T30" i="21" s="1"/>
  <c r="R40" i="21"/>
  <c r="R58" i="21"/>
  <c r="R55" i="21"/>
  <c r="T55" i="21" s="1"/>
  <c r="S49" i="21"/>
  <c r="R35" i="21"/>
  <c r="R60" i="21"/>
  <c r="T60" i="21" s="1"/>
  <c r="S27" i="21"/>
  <c r="S19" i="21"/>
  <c r="T19" i="21" s="1"/>
  <c r="Q57" i="21"/>
  <c r="Q59" i="21"/>
  <c r="R53" i="21"/>
  <c r="Q20" i="21"/>
  <c r="S45" i="21"/>
  <c r="Q27" i="21"/>
  <c r="S21" i="21"/>
  <c r="R33" i="21"/>
  <c r="R46" i="21"/>
  <c r="S12" i="21"/>
  <c r="T28" i="21"/>
  <c r="N171" i="21"/>
  <c r="Q22" i="21"/>
  <c r="Q42" i="21"/>
  <c r="Q12" i="21"/>
  <c r="S43" i="21"/>
  <c r="S44" i="21"/>
  <c r="S23" i="21"/>
  <c r="T23" i="21" s="1"/>
  <c r="S48" i="21"/>
  <c r="S32" i="21"/>
  <c r="R41" i="21"/>
  <c r="S25" i="21"/>
  <c r="S22" i="21"/>
  <c r="S41" i="21"/>
  <c r="R24" i="21"/>
  <c r="Q54" i="21"/>
  <c r="Q24" i="21"/>
  <c r="T24" i="21" s="1"/>
  <c r="Q49" i="21"/>
  <c r="S57" i="21"/>
  <c r="T57" i="21" s="1"/>
  <c r="R27" i="21"/>
  <c r="S38" i="21"/>
  <c r="Q51" i="21"/>
  <c r="R50" i="21"/>
  <c r="T50" i="21" s="1"/>
  <c r="Q36" i="21"/>
  <c r="Q47" i="21"/>
  <c r="T47" i="21" s="1"/>
  <c r="Q39" i="21"/>
  <c r="S51" i="21"/>
  <c r="Q44" i="21"/>
  <c r="R17" i="21"/>
  <c r="R15" i="21"/>
  <c r="S26" i="21"/>
  <c r="Q21" i="21"/>
  <c r="Q26" i="21"/>
  <c r="Q18" i="21"/>
  <c r="R48" i="21"/>
  <c r="T48" i="21" s="1"/>
  <c r="S59" i="21"/>
  <c r="Q15" i="21"/>
  <c r="S16" i="21"/>
  <c r="S13" i="21"/>
  <c r="S35" i="21"/>
  <c r="R37" i="21"/>
  <c r="Q31" i="21"/>
  <c r="Q40" i="21"/>
  <c r="Q56" i="21"/>
  <c r="S15" i="21"/>
  <c r="Q32" i="21"/>
  <c r="S39" i="21"/>
  <c r="S34" i="21"/>
  <c r="Q38" i="21"/>
  <c r="Q37" i="21"/>
  <c r="R8" i="21"/>
  <c r="T8" i="21" s="1"/>
  <c r="R52" i="21"/>
  <c r="S53" i="21"/>
  <c r="R14" i="21"/>
  <c r="R16" i="21"/>
  <c r="R20" i="21"/>
  <c r="S17" i="21"/>
  <c r="R36" i="21"/>
  <c r="R38" i="21"/>
  <c r="S14" i="21"/>
  <c r="S40" i="21"/>
  <c r="Q11" i="21"/>
  <c r="R21" i="21"/>
  <c r="R45" i="21"/>
  <c r="S33" i="21"/>
  <c r="S31" i="21"/>
  <c r="Q41" i="21"/>
  <c r="Q34" i="21"/>
  <c r="T34" i="21" s="1"/>
  <c r="Q14" i="21"/>
  <c r="R31" i="21"/>
  <c r="S18" i="21"/>
  <c r="R11" i="21"/>
  <c r="R25" i="21"/>
  <c r="S11" i="21"/>
  <c r="T11" i="21" s="1"/>
  <c r="R43" i="21"/>
  <c r="T43" i="21" s="1"/>
  <c r="R22" i="21"/>
  <c r="R26" i="21"/>
  <c r="Q13" i="21"/>
  <c r="T54" i="21" l="1"/>
  <c r="T32" i="21"/>
  <c r="T59" i="21"/>
  <c r="T49" i="21"/>
  <c r="T42" i="21"/>
  <c r="T58" i="21"/>
  <c r="T45" i="21"/>
  <c r="T52" i="21"/>
  <c r="T56" i="21"/>
  <c r="T35" i="21"/>
  <c r="T27" i="21"/>
  <c r="T12" i="21"/>
  <c r="T37" i="21"/>
  <c r="T44" i="21"/>
  <c r="T51" i="21"/>
  <c r="T53" i="21"/>
  <c r="T46" i="21"/>
  <c r="T31" i="21"/>
  <c r="T16" i="21"/>
  <c r="T18" i="21"/>
  <c r="T21" i="21"/>
  <c r="R61" i="21"/>
  <c r="R62" i="21" s="1"/>
  <c r="T39" i="21"/>
  <c r="T36" i="21"/>
  <c r="T25" i="21"/>
  <c r="T20" i="21"/>
  <c r="T33" i="21"/>
  <c r="T14" i="21"/>
  <c r="T40" i="21"/>
  <c r="T13" i="21"/>
  <c r="T15" i="21"/>
  <c r="T26" i="21"/>
  <c r="T17" i="21"/>
  <c r="T38" i="21"/>
  <c r="T41" i="21"/>
  <c r="T22" i="21"/>
  <c r="S61" i="21"/>
  <c r="S62" i="21" s="1"/>
  <c r="T10" i="21"/>
  <c r="Q61" i="21"/>
  <c r="Q62" i="21" s="1"/>
  <c r="T61" i="21" l="1"/>
  <c r="T62" i="21" s="1"/>
</calcChain>
</file>

<file path=xl/sharedStrings.xml><?xml version="1.0" encoding="utf-8"?>
<sst xmlns="http://schemas.openxmlformats.org/spreadsheetml/2006/main" count="2299" uniqueCount="443">
  <si>
    <t>A. Naturales - Estatal</t>
  </si>
  <si>
    <t>Zonas Costeras - Estatal</t>
  </si>
  <si>
    <t>Cauces Ríos - Estatal</t>
  </si>
  <si>
    <t>Educativo CNFE - Federal</t>
  </si>
  <si>
    <t>Carretero Asegurado-Est.</t>
  </si>
  <si>
    <t>Portuario - Estatal</t>
  </si>
  <si>
    <t>Forestaal  - Federal</t>
  </si>
  <si>
    <t>M. Ambiente - Federal</t>
  </si>
  <si>
    <t>M. Ambiente - Estatal</t>
  </si>
  <si>
    <t>Acuícola - Estatal</t>
  </si>
  <si>
    <t>Antropologia e His-Federal</t>
  </si>
  <si>
    <t>Forestaal - Federal</t>
  </si>
  <si>
    <t>Salud - Federa</t>
  </si>
  <si>
    <t>Viviena PET</t>
  </si>
  <si>
    <t>M. Ambiente -Estatal 70a SE</t>
  </si>
  <si>
    <t>Carretero - Estatal 70a SE</t>
  </si>
  <si>
    <t>Carretero - Rural Federal</t>
  </si>
  <si>
    <t>R. Solidos - Municipal</t>
  </si>
  <si>
    <t>Salud - Estatal 68a</t>
  </si>
  <si>
    <t>Carretero - Estatal 69a</t>
  </si>
  <si>
    <t>Carretero - Estatal 67a</t>
  </si>
  <si>
    <t>Carretero - Estatal 68a</t>
  </si>
  <si>
    <t>Vivienda 65a</t>
  </si>
  <si>
    <t>Vivienda 64a</t>
  </si>
  <si>
    <t>Vivienda 68a</t>
  </si>
  <si>
    <t>Educativo - Federal 65a</t>
  </si>
  <si>
    <t>Hidráulico - Federal 70a</t>
  </si>
  <si>
    <t>Hidráulico - Federal 69a</t>
  </si>
  <si>
    <t>Acuicola - Federal</t>
  </si>
  <si>
    <t>Hidráulico - Federal 70a SE</t>
  </si>
  <si>
    <t>Acuicola - Federal 70a SE</t>
  </si>
  <si>
    <t>Hidráulico - Estatal 70a SE</t>
  </si>
  <si>
    <t>Acuicola - Estatal</t>
  </si>
  <si>
    <t>Hidráulico - Municipal 65a</t>
  </si>
  <si>
    <t>Educativo - Estatal 65a</t>
  </si>
  <si>
    <t>Educativo - Estatal 69a</t>
  </si>
  <si>
    <t>Carretero - Municipal 67a</t>
  </si>
  <si>
    <t>Hidráulico - Federal 67a</t>
  </si>
  <si>
    <t>Carretero - Municipal 69a</t>
  </si>
  <si>
    <t>Salud - Estatal 65a</t>
  </si>
  <si>
    <t>Naval - Federal)</t>
  </si>
  <si>
    <t>Educativo - Estatal 63a</t>
  </si>
  <si>
    <t>Educativo - Mob. Equipo Est.</t>
  </si>
  <si>
    <t>Hidroagrícola - Estatal</t>
  </si>
  <si>
    <t>Educativo Mob - Mpal</t>
  </si>
  <si>
    <t>Tabasco</t>
  </si>
  <si>
    <t>Acuerdo
Comité Técnico</t>
  </si>
  <si>
    <t>Carretero - Estatal</t>
  </si>
  <si>
    <t>SEDESOL - Vivienda</t>
  </si>
  <si>
    <t>CONAGUA Hidroagrícola (Fed)</t>
  </si>
  <si>
    <t>No.</t>
  </si>
  <si>
    <t xml:space="preserve">Estado </t>
  </si>
  <si>
    <t>Evento</t>
  </si>
  <si>
    <t>Veracruz</t>
  </si>
  <si>
    <t>Chiapas</t>
  </si>
  <si>
    <t>SCT (Federal)</t>
  </si>
  <si>
    <t>SCT (Municipal)</t>
  </si>
  <si>
    <t>Sonora</t>
  </si>
  <si>
    <t>Aguascalientes</t>
  </si>
  <si>
    <t>Chihuahua</t>
  </si>
  <si>
    <t>Durango</t>
  </si>
  <si>
    <t>Coahuila</t>
  </si>
  <si>
    <t>Guanajuato</t>
  </si>
  <si>
    <t>Sinaloa</t>
  </si>
  <si>
    <t>Zacatecas</t>
  </si>
  <si>
    <t>Guerrero</t>
  </si>
  <si>
    <t>Morelos</t>
  </si>
  <si>
    <t>SCT (Estatal)</t>
  </si>
  <si>
    <t>Carretero - Esta y Mpal</t>
  </si>
  <si>
    <t>Educativo - Federal</t>
  </si>
  <si>
    <t>Vivienda (PET)</t>
  </si>
  <si>
    <t>Agricola - Estatal</t>
  </si>
  <si>
    <t>Agricola - PET</t>
  </si>
  <si>
    <t>Carretero - PET</t>
  </si>
  <si>
    <t>M. Ambiente Federal</t>
  </si>
  <si>
    <t>Vivienda - PET</t>
  </si>
  <si>
    <t>Eduactivo -Estatal</t>
  </si>
  <si>
    <t>M. Ambiente Estatal</t>
  </si>
  <si>
    <t>Hidráulico -Estatal</t>
  </si>
  <si>
    <t>Carretero Federal</t>
  </si>
  <si>
    <t>Cultura Arte Federal</t>
  </si>
  <si>
    <t>Cultura Arte Estatal</t>
  </si>
  <si>
    <t>Electricidad - Federal</t>
  </si>
  <si>
    <t>Salud - Federal IMSS</t>
  </si>
  <si>
    <t>Salud - Federal</t>
  </si>
  <si>
    <t>Militar - Federal</t>
  </si>
  <si>
    <t>Conasupo - Federal</t>
  </si>
  <si>
    <t>Agricola -Municipal</t>
  </si>
  <si>
    <t>Agricola - Municipal</t>
  </si>
  <si>
    <t>Carretero - Mpal. (CAPUFE)</t>
  </si>
  <si>
    <t>Hidráulico Federal CAEM</t>
  </si>
  <si>
    <t>Eduactivo - (Municipal</t>
  </si>
  <si>
    <t>Salud - Federal Epidemiológica</t>
  </si>
  <si>
    <t>Carretero - Federal XXI</t>
  </si>
  <si>
    <t>Carretero - Municipal XXI</t>
  </si>
  <si>
    <t>Agricola - Municipal II</t>
  </si>
  <si>
    <t>Hidráulico - Municipal II</t>
  </si>
  <si>
    <t>Hidráulico - Federal II</t>
  </si>
  <si>
    <t>Urbano II</t>
  </si>
  <si>
    <t>Vivienda II</t>
  </si>
  <si>
    <t>Turismo - Federal</t>
  </si>
  <si>
    <t>M. Ambiente - Municipal</t>
  </si>
  <si>
    <t>Hidráulico - Municipal XXI</t>
  </si>
  <si>
    <t>Hidráulco - Municipal</t>
  </si>
  <si>
    <t>Hidráulico</t>
  </si>
  <si>
    <t>Antropolgia e Hist - Municipal</t>
  </si>
  <si>
    <t>Antropologia e His - Federal</t>
  </si>
  <si>
    <t>M. Ambiente - PET</t>
  </si>
  <si>
    <t>Educativo - G. Operación</t>
  </si>
  <si>
    <t>Hidráulico -  Estatal</t>
  </si>
  <si>
    <t>Portuario - Federal</t>
  </si>
  <si>
    <t>Antropologia e Hist - Federal</t>
  </si>
  <si>
    <t>Antropologia e Hist - Est y Mpal</t>
  </si>
  <si>
    <t>Forestal - Desazove Mpal</t>
  </si>
  <si>
    <t>Forestal - PET</t>
  </si>
  <si>
    <t>Eduactivo - Federal</t>
  </si>
  <si>
    <t>M. Historicos - Federal</t>
  </si>
  <si>
    <t>Cauces Rios - Municipal</t>
  </si>
  <si>
    <t>Eduactivo - Estatal</t>
  </si>
  <si>
    <t>M. Historicos - Municipal</t>
  </si>
  <si>
    <t>Salud Mobiliario - Federal</t>
  </si>
  <si>
    <t>Salud - Municipal</t>
  </si>
  <si>
    <t>Cauces de Ríos - Municipal</t>
  </si>
  <si>
    <t>Antropologia e Hist. - Municipal</t>
  </si>
  <si>
    <t>Eduactivo Mobiliario - Mpal.</t>
  </si>
  <si>
    <t>Cauces Ríos - Municipal</t>
  </si>
  <si>
    <t>Salud Mobiliario - Municipal</t>
  </si>
  <si>
    <t>Carretero  - Estatal</t>
  </si>
  <si>
    <t>Sectores
Afectados</t>
  </si>
  <si>
    <t>SEP (Estatal)</t>
  </si>
  <si>
    <t>Solicitud de Declaratoria</t>
  </si>
  <si>
    <t>Fecha publicación
DOF</t>
  </si>
  <si>
    <t>Acciones de Restauración</t>
  </si>
  <si>
    <t>CONAGUA C Ríos (Estatal)</t>
  </si>
  <si>
    <t>SEP M Históricos (Estatal)</t>
  </si>
  <si>
    <t>Aportación 
Total $</t>
  </si>
  <si>
    <t>Acciones por Dependencia</t>
  </si>
  <si>
    <t>Aportación 
Estatal $</t>
  </si>
  <si>
    <t>SEMARNAT- R. Sólidos / E</t>
  </si>
  <si>
    <t>CONAGUA Hidroagrícola (Est)</t>
  </si>
  <si>
    <t>SEP Educativo (Mpal)</t>
  </si>
  <si>
    <t>Total Acciones / Recursos</t>
  </si>
  <si>
    <t>SECTORES AFECTADOS</t>
  </si>
  <si>
    <t>SSA (Estatal)</t>
  </si>
  <si>
    <t>SEMAR (Federal)</t>
  </si>
  <si>
    <t>Aportación Dependencia Federal 
(Pesos)</t>
  </si>
  <si>
    <t>Salud (Federal)</t>
  </si>
  <si>
    <t>Vivienda</t>
  </si>
  <si>
    <t>Urbano</t>
  </si>
  <si>
    <t>M. Históricos - Federal</t>
  </si>
  <si>
    <t>Pesca - Estatal</t>
  </si>
  <si>
    <t>Portuario Pesquero - Fed</t>
  </si>
  <si>
    <t xml:space="preserve">Sectores 
Afectados </t>
  </si>
  <si>
    <t>Aportación
Dependencia $</t>
  </si>
  <si>
    <t xml:space="preserve">Urbano </t>
  </si>
  <si>
    <t>Carretero - Federal</t>
  </si>
  <si>
    <t xml:space="preserve">Carretero - Estatal </t>
  </si>
  <si>
    <t>Carretero - Municipal</t>
  </si>
  <si>
    <t>Cauces de Ríos - Estatal</t>
  </si>
  <si>
    <t>Hidráulico - Estatal</t>
  </si>
  <si>
    <t>Hidráulico - Municipal</t>
  </si>
  <si>
    <t>Hidroagrícola - Federal</t>
  </si>
  <si>
    <t>Hidráulico - Federal</t>
  </si>
  <si>
    <t>Educativo - Estatal</t>
  </si>
  <si>
    <t>Educativo - Municipal</t>
  </si>
  <si>
    <t>Deportivo - Estatal</t>
  </si>
  <si>
    <t>Salud - Estatal</t>
  </si>
  <si>
    <t>Naval - Federal</t>
  </si>
  <si>
    <t>Forestal - Federal</t>
  </si>
  <si>
    <t>Forestal - Estatal</t>
  </si>
  <si>
    <t>Residuos S. - Estatal</t>
  </si>
  <si>
    <t>Acciones por 
Dependencia</t>
  </si>
  <si>
    <t>Total Municipios</t>
  </si>
  <si>
    <t>CONAFOR (Estatal)</t>
  </si>
  <si>
    <t>CONAGUA (Estatal)</t>
  </si>
  <si>
    <t>CONAGUA (Municipal)</t>
  </si>
  <si>
    <t>Agrícola - Estatal</t>
  </si>
  <si>
    <t>Agrícola - PET</t>
  </si>
  <si>
    <t>Acuicola - Federal 29a</t>
  </si>
  <si>
    <t>Carretero - Estatal 63a</t>
  </si>
  <si>
    <t>Carretero - Federal 29a</t>
  </si>
  <si>
    <t>Carretero - Federal 70a SE</t>
  </si>
  <si>
    <t>Educativo - Federal 69a</t>
  </si>
  <si>
    <t>CONSOLIDADO POR SECTOR 2007</t>
  </si>
  <si>
    <t>CONSOLIDADO POR SECTOR 2006 AUTORIZADA 2007</t>
  </si>
  <si>
    <t>Vivienda PET</t>
  </si>
  <si>
    <t>CONSOLIDADO POR SECTOR 2005</t>
  </si>
  <si>
    <t>CONSOLIDADO POR SECTOR 2004</t>
  </si>
  <si>
    <t>CONSOLIDADO POR SECTOR 2003 AUTORIZADOS EN 2004</t>
  </si>
  <si>
    <t>CONSOLIDADO POR SECTOR 2003</t>
  </si>
  <si>
    <t>CONSOLIDADO POR SECTOR 2002</t>
  </si>
  <si>
    <t>CONSOLIDADO POR SECTOR 2002 AUTORIZADOS EN 2003</t>
  </si>
  <si>
    <t>Hidráulico - Estatal y Mpal</t>
  </si>
  <si>
    <t>CONSOLIDADO POR SECTOR 2001</t>
  </si>
  <si>
    <t>CONSOLIDADO POR SECTOR 2000 AUTORIZADAS EN 2001</t>
  </si>
  <si>
    <t>CONSOLIDADO POR SECTOR 2001 AUTORIZADAS EN 2002</t>
  </si>
  <si>
    <t>CONSOLIDADO POR SECTOR 1999 AUTORIZADAS EN 2000</t>
  </si>
  <si>
    <t>CONSOLIDADO POR SECTOR  2000</t>
  </si>
  <si>
    <t>CONSOLIDADO POR SECTOR 2005 AUTORIZADO 2006</t>
  </si>
  <si>
    <t>CONSOLIDADO POR SECTOR 2006</t>
  </si>
  <si>
    <t>CONSOLIDADO POR SECTOR 2004 AUTORIZADO EN 2005</t>
  </si>
  <si>
    <t>Aportación 
Dependencia $</t>
  </si>
  <si>
    <t>Cultural - Estatal</t>
  </si>
  <si>
    <t>Medio Ambiente - Estatal</t>
  </si>
  <si>
    <t>Carretero Rural - Federal</t>
  </si>
  <si>
    <t>CONSOLIDADO POR SECTOR 2010</t>
  </si>
  <si>
    <t>A. Nat. Protegidas - Est</t>
  </si>
  <si>
    <t>R. Solidos - Estatal</t>
  </si>
  <si>
    <t>SEDESOL - Urbano</t>
  </si>
  <si>
    <t>SEP Educativo (Estatal)</t>
  </si>
  <si>
    <t>CONSOLIDADO POR SECTOR 2008</t>
  </si>
  <si>
    <t>CONSOLIDADO POR SECTOR 2009</t>
  </si>
  <si>
    <t>CONSOLIDADO POR SECTOR DEL 2009 AUTORIZADAS EN 2010.</t>
  </si>
  <si>
    <t>CONSOLIDADO POR SECTOR 1999</t>
  </si>
  <si>
    <t>Aportación 
FONDEN $</t>
  </si>
  <si>
    <t>CONSOLIDADO POR SECTOR RECURSOS 2010 AUTORIZADOS 2011</t>
  </si>
  <si>
    <t>Pesca y Acuacultura - Federal</t>
  </si>
  <si>
    <t>Municipios y
Delegaciones Politicas
Afectadas</t>
  </si>
  <si>
    <t>Aportación
Estatal
(Pesos)</t>
  </si>
  <si>
    <t>Aportación
Total
(Pesos)</t>
  </si>
  <si>
    <t>Status</t>
  </si>
  <si>
    <t>*Apoyos Parciales
Inmdiatos
APIN</t>
  </si>
  <si>
    <t>*Anticipos</t>
  </si>
  <si>
    <t>Aportación
FONDEN 
(Pesos)</t>
  </si>
  <si>
    <t>Autorizado</t>
  </si>
  <si>
    <t xml:space="preserve">TOTAL DURANGO </t>
  </si>
  <si>
    <t xml:space="preserve">Oaxaca </t>
  </si>
  <si>
    <t xml:space="preserve">TOTAL TABASCO </t>
  </si>
  <si>
    <t>Lluvias severas
los días 26, 27 y 28 de 
septiembre 2010
"Matthew"</t>
  </si>
  <si>
    <t>Total Municipios 11</t>
  </si>
  <si>
    <t>Total de Acciones / Recursos</t>
  </si>
  <si>
    <t>BASE GENERAL DE SECTORES AFECTADOS 1999 - 2011</t>
  </si>
  <si>
    <t>GRAN TOTAL POR SECTORES 1999-2011</t>
  </si>
  <si>
    <t>Educativo - Estatal 1</t>
  </si>
  <si>
    <t>Educativo - Federal 1</t>
  </si>
  <si>
    <t>Salud - Estatal 1</t>
  </si>
  <si>
    <t>SEP Educativo (Estatal)1</t>
  </si>
  <si>
    <t>SEP Educativo (Federal) 1</t>
  </si>
  <si>
    <t>SSA  (Estatal) 1</t>
  </si>
  <si>
    <t>Total General</t>
  </si>
  <si>
    <t>AgrÍcola - Municipal</t>
  </si>
  <si>
    <t>Antropologia e Hist - Estatal</t>
  </si>
  <si>
    <t>Hdráulico - Municipal</t>
  </si>
  <si>
    <t>Forestal  - Federal</t>
  </si>
  <si>
    <t>Forestal - Municipal</t>
  </si>
  <si>
    <t>M. Históricos - Municipal</t>
  </si>
  <si>
    <t>M. Históricos Estatal</t>
  </si>
  <si>
    <t>CONCEPTO ACTUAL</t>
  </si>
  <si>
    <t>Acuícola - Federal</t>
  </si>
  <si>
    <t>Agrícola - Municipal</t>
  </si>
  <si>
    <t>Cultural - Federal</t>
  </si>
  <si>
    <t>TOTAL POR SECTOR  2010</t>
  </si>
  <si>
    <t>TOTAL DE RECUROS AUTORIZADOS POR SECTORES DURANTE EL PERIODO 
1999-2011 RESUMEN</t>
  </si>
  <si>
    <t>TOTAL DE RECUROS AUTORIZADOS POR SECTORES DURANTE EL PERIODO 1999-2011</t>
  </si>
  <si>
    <t>Total de Acciones y Recursos autorizados</t>
  </si>
  <si>
    <t>TOTAL DE RECURSOS POR SECTOR 2011</t>
  </si>
  <si>
    <t>Subtotal Coahuila (Autorizados)</t>
  </si>
  <si>
    <t>Subtotal Jalisco (Autorizados)</t>
  </si>
  <si>
    <t>TOTAL JALISCO 2011</t>
  </si>
  <si>
    <t>Subtotal Estado de Oaxaca (Autorizados)</t>
  </si>
  <si>
    <t>Subtotal Sinaloa (Autorizados)</t>
  </si>
  <si>
    <t>TOTAL SINALOA 2011</t>
  </si>
  <si>
    <t>Inundación Fluvial 
14-julio-2011
"Río Cazones"</t>
  </si>
  <si>
    <t>Subtotal Estado de Veracruz (Autorizados)</t>
  </si>
  <si>
    <t>RECURSOS POR SECTOR 1999-2011</t>
  </si>
  <si>
    <t>RECURSOS POR SECTOR 1999-2009</t>
  </si>
  <si>
    <t xml:space="preserve">Lluvia severa  
21-Agosto-2011
</t>
  </si>
  <si>
    <t xml:space="preserve">
 5-09-11
</t>
  </si>
  <si>
    <r>
      <t xml:space="preserve">Lluvia  Severa 
24 - Agosto - 11
</t>
    </r>
    <r>
      <rPr>
        <b/>
        <sz val="11"/>
        <rFont val="EurekaSans-Light"/>
        <family val="3"/>
      </rPr>
      <t>Escuinapa y Rosario</t>
    </r>
  </si>
  <si>
    <t xml:space="preserve">
 08-Sep-11
</t>
  </si>
  <si>
    <t xml:space="preserve">Residuos Sólidos Estatal </t>
  </si>
  <si>
    <t>Subtotal Colima (Autorizados)</t>
  </si>
  <si>
    <t>Lluvia severa 
los días 22 y 23  agosto 2011</t>
  </si>
  <si>
    <t xml:space="preserve">
 13-Sep-11
</t>
  </si>
  <si>
    <t xml:space="preserve">
 20-Sep-11
</t>
  </si>
  <si>
    <t>Subtotal Puebla (Autorizados)</t>
  </si>
  <si>
    <t>TOTAL PUEBLA 2011</t>
  </si>
  <si>
    <t>Inundación Fluvial 
01 al 21 de Octubre de 2011</t>
  </si>
  <si>
    <t>Subtotal Campeche (Autorizados)</t>
  </si>
  <si>
    <t>Subtotal Estado de Chiapas (Autorizados)</t>
  </si>
  <si>
    <t>TOTAL ESTADO DE CHIAPAS 2011</t>
  </si>
  <si>
    <t>Lluvia severa  
1,4 y 7 de septiembre de 2011</t>
  </si>
  <si>
    <t xml:space="preserve">Movimientos de Laderas, 17, 18, 19, 20, 21 y 22 de septiembre 2011
</t>
  </si>
  <si>
    <t>Lluvia Severa
el día 13 de septiembre de 2011</t>
  </si>
  <si>
    <t>Lluvia Severa 
el día 16 de octubre de 2011</t>
  </si>
  <si>
    <t>Lluvia severa Huracán "Jova" 11 al 13 de octubre 2011</t>
  </si>
  <si>
    <t>DESASTRES 2011 AUTORIZADOS EN 2012</t>
  </si>
  <si>
    <t>Campeche
(Alcance)</t>
  </si>
  <si>
    <t>SE.134.01 
27-Ene-2012</t>
  </si>
  <si>
    <t>Total Campeche 2012</t>
  </si>
  <si>
    <t xml:space="preserve">TOTAL CAMPECHE </t>
  </si>
  <si>
    <r>
      <t xml:space="preserve">Movimiento de ladera 
 los días 13 y 14 octubre 2011
</t>
    </r>
    <r>
      <rPr>
        <b/>
        <sz val="11"/>
        <rFont val="EurekaSans-Light"/>
        <family val="3"/>
      </rPr>
      <t>"Amatán"</t>
    </r>
  </si>
  <si>
    <t>SE.134.02 
27-Ene-2012</t>
  </si>
  <si>
    <t>Total Chiapas 2012</t>
  </si>
  <si>
    <r>
      <t xml:space="preserve">Lluvia Severa 
 11 de Octubre de 2011
</t>
    </r>
    <r>
      <rPr>
        <b/>
        <sz val="11"/>
        <rFont val="EurekaSans-Light"/>
        <family val="3"/>
      </rPr>
      <t>"Catazajá"</t>
    </r>
  </si>
  <si>
    <t>SE.134.03 
27-Ene-2012</t>
  </si>
  <si>
    <t>Jalisco
(Alcance)</t>
  </si>
  <si>
    <t>SE.134.04 
27-Ene-2012</t>
  </si>
  <si>
    <t>Total Jalisco 2012</t>
  </si>
  <si>
    <t>Oaxaca
(Alcance)</t>
  </si>
  <si>
    <t>Total Oaxaca 2012</t>
  </si>
  <si>
    <t>TOTAL ESTADO DE OAXACA</t>
  </si>
  <si>
    <t>Sequía Severa del 1-mayo al 30- noviembre-2011</t>
  </si>
  <si>
    <t>Total Sonora 2012</t>
  </si>
  <si>
    <t>Subtotal Sonora (Autorizados)</t>
  </si>
  <si>
    <t xml:space="preserve">TOTAL ESTADO DE SONORA </t>
  </si>
  <si>
    <t>Inundación Fluvial y Pluvial
del 17 de septiembre al 17 de octubre de 2011</t>
  </si>
  <si>
    <t>Total Tabasco 2012</t>
  </si>
  <si>
    <t>Lluvia severa e Inundación Fluvial y Pluvial
Los días 22 septiembre y 14, 17 y 18 al 21 de octubre de 2011
Cárdenas, Centro, Cunduacán, Jalapa, Teapa Comalcalco, Huanguillo y Paraíso.</t>
  </si>
  <si>
    <t>SE.134.05 
27-Ene-2012</t>
  </si>
  <si>
    <t>Movimiento de Ladera
Tacotalpa</t>
  </si>
  <si>
    <t>Subtotal Tabasco (Autorizados)</t>
  </si>
  <si>
    <t>Veracruz
(Alcance)</t>
  </si>
  <si>
    <t>SE.134.08
27-Ene-2012</t>
  </si>
  <si>
    <t>Total Veracruz 2012</t>
  </si>
  <si>
    <t xml:space="preserve">TOTAL ESTADO DE VERACRUZ </t>
  </si>
  <si>
    <t>Total Municipios 2012</t>
  </si>
  <si>
    <t>Acciones y Recursos autorizadas del 2012</t>
  </si>
  <si>
    <t>SE.135.01 
03-Feb-2012</t>
  </si>
  <si>
    <t>Total Aguascalientes 2012</t>
  </si>
  <si>
    <t>Subtotal Aguascalientes (Autorizados)</t>
  </si>
  <si>
    <t xml:space="preserve">TOTAL AGUASCALIENTES </t>
  </si>
  <si>
    <t>SE.135.02 
03-Feb-2012</t>
  </si>
  <si>
    <t>Total Chihuahua 2012</t>
  </si>
  <si>
    <t>Subtotal Chihuahua (Autorizados)</t>
  </si>
  <si>
    <t xml:space="preserve">TOTAL CHIHUAHUA </t>
  </si>
  <si>
    <t>Total Coahuila 2012</t>
  </si>
  <si>
    <t xml:space="preserve">TOTAL COAHUILA </t>
  </si>
  <si>
    <t>Total Durango 2012</t>
  </si>
  <si>
    <t>Subtotal Durango (Autorizados)</t>
  </si>
  <si>
    <t>Sismo 6.5°
10 diciembre 2011</t>
  </si>
  <si>
    <t>SE.135.05 
03-Feb-2012</t>
  </si>
  <si>
    <t>Total Guerrero 2012</t>
  </si>
  <si>
    <t>Subtotal Guerrero (Autorizados)</t>
  </si>
  <si>
    <t>TOTAL GUERRERO</t>
  </si>
  <si>
    <t xml:space="preserve">Jalisco
</t>
  </si>
  <si>
    <t>SE.135.06 
03-Feb-2012</t>
  </si>
  <si>
    <t>SE.135.09 
03-Feb-2012</t>
  </si>
  <si>
    <t>Total Zacatecas 2012</t>
  </si>
  <si>
    <t>Subtotal Zacatecas (Autorizados)</t>
  </si>
  <si>
    <t xml:space="preserve">TOTAL ESTADO DE ZACATECAS </t>
  </si>
  <si>
    <t>SE.134.20
27-Ene-2012</t>
  </si>
  <si>
    <t>SE.135.03 03-Feb-2012</t>
  </si>
  <si>
    <t>SE.135.04 03-Feb-2012</t>
  </si>
  <si>
    <t>SE.135.07 
03-Feb-2012</t>
  </si>
  <si>
    <t>SE.135.08 
03-Feb-2012</t>
  </si>
  <si>
    <t>SE.134.07 
27-Ene-2012</t>
  </si>
  <si>
    <t>SE.134.19
27-Ene-2012 (LIMPIEZA Y DESAZOLVE)</t>
  </si>
  <si>
    <t>SE.134.06 
27-Ene-2012</t>
  </si>
  <si>
    <t>SE.136.01 20-Feb-2012</t>
  </si>
  <si>
    <t>SE.136.02 20-Feb-2012</t>
  </si>
  <si>
    <t>DESASTRES AUTORIZADOS EN 2012</t>
  </si>
  <si>
    <t>SE.136.03 
20-Feb-2012</t>
  </si>
  <si>
    <t xml:space="preserve"> Acciones y Recursos 2011 autorizadas en 2012</t>
  </si>
  <si>
    <t>Total Municipios 12</t>
  </si>
  <si>
    <t>SO.43.01 23-feb-12</t>
  </si>
  <si>
    <t>SO.43.03 23-feb-12</t>
  </si>
  <si>
    <t>SO.43.02 23-feb-12</t>
  </si>
  <si>
    <t xml:space="preserve">TOTAL ESTADO DE SINALOA </t>
  </si>
  <si>
    <t>Total Sinaloa 2012</t>
  </si>
  <si>
    <t>Total San Luis Potosí 2012</t>
  </si>
  <si>
    <t xml:space="preserve">San Luis Potosí </t>
  </si>
  <si>
    <t>Subtotal San Luis Potosí (Autorizados)</t>
  </si>
  <si>
    <t xml:space="preserve">TOTAL ESTADO DE SAN LUIS POTOSÍ </t>
  </si>
  <si>
    <t>Lluvia Severa 
los días del 28 de junio al 2 de julio-11
Tormenta Tropical "Arlene"</t>
  </si>
  <si>
    <t>SO.43.28 23-feb-12</t>
  </si>
  <si>
    <t>SO.43.29 23-feb-12</t>
  </si>
  <si>
    <t>SE.138 
30-Mar-12</t>
  </si>
  <si>
    <t xml:space="preserve">Sequía Severa del 15 -Mayo al 30 Noviembre 2011 </t>
  </si>
  <si>
    <t>Subtotal Guanajuato (Autorizados)</t>
  </si>
  <si>
    <t>TOTAL ESTADO DE GUANAJUATO</t>
  </si>
  <si>
    <t xml:space="preserve">  29-feb-12</t>
  </si>
  <si>
    <t>Chiapas        (Alcance)</t>
  </si>
  <si>
    <r>
      <t xml:space="preserve">Lluvia Severa 
 27 de Junio 2010    
</t>
    </r>
    <r>
      <rPr>
        <b/>
        <sz val="11"/>
        <rFont val="EurekaSans-Light"/>
        <family val="3"/>
      </rPr>
      <t xml:space="preserve">Suchiate     </t>
    </r>
    <r>
      <rPr>
        <sz val="11"/>
        <rFont val="EurekaSans-Light"/>
        <family val="2"/>
      </rPr>
      <t xml:space="preserve">      </t>
    </r>
  </si>
  <si>
    <t>SE 139 
30 abril 2012</t>
  </si>
  <si>
    <t>Total Guanajuato 2012</t>
  </si>
  <si>
    <t>Colima 
(Alcance)</t>
  </si>
  <si>
    <t>Huracán "Jova" 12 de octubre de 2011</t>
  </si>
  <si>
    <t>SO:44
4-May-12</t>
  </si>
  <si>
    <t>Total Colima 2012</t>
  </si>
  <si>
    <t>TOTAL ESTADO DE COLIMA</t>
  </si>
  <si>
    <t>Chiapas
(Alcance)</t>
  </si>
  <si>
    <r>
      <t>Lluvia severa 5 de septiembre 2011
"</t>
    </r>
    <r>
      <rPr>
        <b/>
        <sz val="11"/>
        <rFont val="EurekaSans-Light"/>
        <family val="3"/>
      </rPr>
      <t>Tuxtla Gutierrez"</t>
    </r>
  </si>
  <si>
    <t>SO.44
4-May-12</t>
  </si>
  <si>
    <t>Oaxaca 
(Alcance)</t>
  </si>
  <si>
    <t xml:space="preserve">Luvia Severa el 21 de Agosto de 2011
Mazatlán Villa de Flores </t>
  </si>
  <si>
    <t>27,28,y 31 de agosto y 1,2,3,4,7 y 8 de septiembre de 2011</t>
  </si>
  <si>
    <t>Puebla
(Alcance)</t>
  </si>
  <si>
    <t>Total Puebla 2012</t>
  </si>
  <si>
    <t>Sinaloa
(Alcance)</t>
  </si>
  <si>
    <t>Veracruz 
(Alcance)</t>
  </si>
  <si>
    <t xml:space="preserve">Lluvia Severa 
21-Agosto-2011
</t>
  </si>
  <si>
    <t>Sismo del 20 de marzo de 2012</t>
  </si>
  <si>
    <t>Subtotal Guerrero  (Autorizados)</t>
  </si>
  <si>
    <t>TOTAL ESTADO DE GUERRERO</t>
  </si>
  <si>
    <t>Subtotal Oaxaca (Autorizados)</t>
  </si>
  <si>
    <t>SO.44. 4-May-12</t>
  </si>
  <si>
    <r>
      <t>Lluvia severa 19 de septiembre 2011
"</t>
    </r>
    <r>
      <rPr>
        <b/>
        <sz val="11"/>
        <rFont val="EurekaSans-Light"/>
        <family val="3"/>
      </rPr>
      <t>Tapachula"</t>
    </r>
  </si>
  <si>
    <t>SE.139.01
30-Abril-2012</t>
  </si>
  <si>
    <t>SE.139.02
30-Abril-2012</t>
  </si>
  <si>
    <t>SO.44.19
4-May-12</t>
  </si>
  <si>
    <t>SO.44.27
04-MAY-12</t>
  </si>
  <si>
    <t>SO.44.28
4-May-12</t>
  </si>
  <si>
    <t>SO.44.29 4-may-12</t>
  </si>
  <si>
    <t>SO.44.30 4-may-12</t>
  </si>
  <si>
    <t>SO.44.35 4-may-12</t>
  </si>
  <si>
    <t>S0.44.32
4-May-2012</t>
  </si>
  <si>
    <t>SO.44.33
4-May-12</t>
  </si>
  <si>
    <t>SO.44.34
4-May-12</t>
  </si>
  <si>
    <t>SO.44.35
4-May-12</t>
  </si>
  <si>
    <t>SO:44.36
4-May-12</t>
  </si>
  <si>
    <t>SO.44.37
4-May-12</t>
  </si>
  <si>
    <t>SO.44.40
4-May-12</t>
  </si>
  <si>
    <t>SO.44.41
4-May-12</t>
  </si>
  <si>
    <t>Lluvuias Severas los días 25, 26 y 27 septiembre 2010</t>
  </si>
  <si>
    <t>SO.44.48
4-MAY-12</t>
  </si>
  <si>
    <t>Lluvias Severas los días 3 al 5 septiembre 2010</t>
  </si>
  <si>
    <t>SO.44.49
4-MAY-12</t>
  </si>
  <si>
    <t>Tabasco
(Alcance)</t>
  </si>
  <si>
    <t>Inundación Pluvial y Fluvial del 26 agoto al 5 septiembre 2010</t>
  </si>
  <si>
    <t>SE.44.47 
4-May-2012</t>
  </si>
  <si>
    <t>lnundación fluvial
25 agosto 2010</t>
  </si>
  <si>
    <t>SO.44.46
4-May-12</t>
  </si>
  <si>
    <t>Subtotal Morelos (Autorizados)</t>
  </si>
  <si>
    <t>TOTAL MORELOS 2011</t>
  </si>
  <si>
    <t>Total Morelos 2012</t>
  </si>
  <si>
    <r>
      <t xml:space="preserve">Lluvia severa y </t>
    </r>
    <r>
      <rPr>
        <b/>
        <sz val="11"/>
        <rFont val="EurekaSans-Light"/>
        <family val="3"/>
      </rPr>
      <t xml:space="preserve">Movimiento de Laderas, flujos de suelos y rocas superficiales </t>
    </r>
    <r>
      <rPr>
        <sz val="11"/>
        <rFont val="EurekaSans-Light"/>
        <family val="2"/>
      </rPr>
      <t xml:space="preserve">
el día 1 septiembre 2011
</t>
    </r>
  </si>
  <si>
    <t>SE 140
30-May-12</t>
  </si>
  <si>
    <t>Sismo del 20 de marzo 2012 y 213 replicas hasta el día 26 Marzo 2012</t>
  </si>
  <si>
    <t>SO.44.18 4-May-12</t>
  </si>
  <si>
    <t>Sismo del 20 de marzo 2012 y 246 replicas  al día30 de marzo de 2012</t>
  </si>
  <si>
    <t>Lluivia Severa  
8 de abril 2012</t>
  </si>
  <si>
    <t>16-Abrl-12</t>
  </si>
  <si>
    <t>Subtotal Veracruz (Autorizados)</t>
  </si>
  <si>
    <t>TOTAL ESTADO DE VERACRUZ</t>
  </si>
  <si>
    <t>SO.44.38. 4-May-12</t>
  </si>
  <si>
    <t>Vivienda - Gastos de Evaluación</t>
  </si>
  <si>
    <t>Lluvias severas los días 17 Y 18 septiembre 2010
"karl"</t>
  </si>
  <si>
    <t>SO.44.53
4-May-12</t>
  </si>
  <si>
    <t>SO.44.52 4-May-12</t>
  </si>
  <si>
    <t>SO.44 4-May-12</t>
  </si>
  <si>
    <t>* LAS CANTIDADES REFERIDAS POR CONCEPTOS DE APIN Y ANTICIPOS SON SOLO PARA REFERENCIA, TODA VEZ QUE YA ENCUENTRAN INCLUIDAS EN LOS MONTOS TOTALES AUTORIZADOS.</t>
  </si>
  <si>
    <t>Sectores Afectados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</si>
</sst>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  <numFmt numFmtId="168" formatCode="0.000%"/>
    <numFmt numFmtId="169" formatCode="_-* #,##0_-;\-* #,##0_-;_-* &quot;-&quot;??_-;_-@_-"/>
    <numFmt numFmtId="170" formatCode="#,##0_ ;\-#,##0\ "/>
    <numFmt numFmtId="171" formatCode="_-&quot;$&quot;* #,##0_-;\-&quot;$&quot;* #,##0_-;_-&quot;$&quot;* &quot;-&quot;??_-;_-@_-"/>
    <numFmt numFmtId="172" formatCode="#,##0.000"/>
  </numFmts>
  <fonts count="5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EurekaSans-Light"/>
      <family val="2"/>
    </font>
    <font>
      <sz val="10"/>
      <name val="EurekaSans-Light"/>
      <family val="2"/>
    </font>
    <font>
      <b/>
      <sz val="11"/>
      <name val="EurekaSans-Light"/>
      <family val="2"/>
    </font>
    <font>
      <b/>
      <sz val="9"/>
      <name val="EurekaSans-Light"/>
      <family val="2"/>
    </font>
    <font>
      <b/>
      <sz val="10"/>
      <name val="EurekaSans-Light"/>
      <family val="2"/>
    </font>
    <font>
      <b/>
      <sz val="14"/>
      <name val="EurekaSans-Light"/>
      <family val="2"/>
    </font>
    <font>
      <sz val="12"/>
      <name val="EurekaSans-Light"/>
      <family val="2"/>
    </font>
    <font>
      <b/>
      <sz val="12"/>
      <name val="EurekaSans-Light"/>
      <family val="2"/>
    </font>
    <font>
      <b/>
      <sz val="10"/>
      <name val="EurekaSans-Light"/>
      <family val="3"/>
    </font>
    <font>
      <b/>
      <sz val="11"/>
      <color indexed="8"/>
      <name val="EurekaSans-Light"/>
      <family val="3"/>
    </font>
    <font>
      <b/>
      <sz val="9"/>
      <name val="EurekaSans-Light"/>
      <family val="3"/>
    </font>
    <font>
      <b/>
      <sz val="11"/>
      <name val="EurekaSans-Light"/>
      <family val="3"/>
    </font>
    <font>
      <b/>
      <sz val="12"/>
      <name val="EurekaSans-Light"/>
      <family val="3"/>
    </font>
    <font>
      <b/>
      <sz val="20"/>
      <name val="EurekaSans-Light"/>
      <family val="3"/>
    </font>
    <font>
      <sz val="10"/>
      <name val="EurekaSans-Light"/>
      <family val="3"/>
    </font>
    <font>
      <b/>
      <sz val="8"/>
      <name val="EurekaSans-Light"/>
      <family val="3"/>
    </font>
    <font>
      <b/>
      <sz val="7"/>
      <name val="EurekaSans-Light"/>
      <family val="3"/>
    </font>
    <font>
      <sz val="8"/>
      <name val="EurekaSans-Light"/>
      <family val="3"/>
    </font>
    <font>
      <sz val="9"/>
      <name val="EurekaSans-Light"/>
      <family val="3"/>
    </font>
    <font>
      <sz val="11"/>
      <name val="EurekaSans-Light"/>
      <family val="3"/>
    </font>
    <font>
      <b/>
      <sz val="12"/>
      <color indexed="8"/>
      <name val="EurekaSans-Light"/>
      <family val="2"/>
    </font>
    <font>
      <sz val="14"/>
      <name val="EurekaSans-Light"/>
      <family val="3"/>
    </font>
    <font>
      <b/>
      <sz val="11"/>
      <name val="EurekaSans-Light"/>
      <family val="3"/>
    </font>
    <font>
      <b/>
      <sz val="8.5"/>
      <name val="EurekaSans-Light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indexed="8"/>
      <name val="EurekaSans-Light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EurekaSans-Light"/>
      <family val="3"/>
    </font>
    <font>
      <b/>
      <sz val="10"/>
      <color theme="0"/>
      <name val="EurekaSans-Light"/>
      <family val="3"/>
    </font>
    <font>
      <b/>
      <sz val="11"/>
      <color theme="0"/>
      <name val="EurekaSans-Light"/>
      <family val="3"/>
    </font>
    <font>
      <b/>
      <sz val="10"/>
      <color rgb="FF0000FF"/>
      <name val="Arial"/>
      <family val="2"/>
    </font>
    <font>
      <b/>
      <sz val="10"/>
      <color rgb="FF00B050"/>
      <name val="Arial"/>
      <family val="2"/>
    </font>
    <font>
      <b/>
      <sz val="11"/>
      <color rgb="FFC00000"/>
      <name val="EurekaSans-Light"/>
      <family val="2"/>
    </font>
    <font>
      <b/>
      <sz val="11"/>
      <color rgb="FF0000FF"/>
      <name val="EurekaSans-Light"/>
      <family val="2"/>
    </font>
    <font>
      <b/>
      <sz val="12"/>
      <color theme="0"/>
      <name val="EurekaSans-Light"/>
      <family val="2"/>
    </font>
    <font>
      <sz val="10"/>
      <color theme="0"/>
      <name val="EurekaSans-Light"/>
      <family val="2"/>
    </font>
    <font>
      <sz val="11"/>
      <color theme="0"/>
      <name val="EurekaSans-Light"/>
      <family val="2"/>
    </font>
    <font>
      <sz val="10"/>
      <color theme="0"/>
      <name val="Arial"/>
      <family val="2"/>
    </font>
    <font>
      <b/>
      <sz val="11"/>
      <color rgb="FF00B0F0"/>
      <name val="EurekaSans-Light"/>
      <family val="2"/>
    </font>
    <font>
      <b/>
      <sz val="11"/>
      <color rgb="FF00B050"/>
      <name val="EurekaSans-Light"/>
      <family val="2"/>
    </font>
    <font>
      <b/>
      <sz val="11"/>
      <color rgb="FF00B050"/>
      <name val="EurekaSans-Light"/>
      <family val="3"/>
    </font>
    <font>
      <b/>
      <sz val="11"/>
      <color rgb="FF7030A0"/>
      <name val="EurekaSans-Light"/>
      <family val="2"/>
    </font>
    <font>
      <b/>
      <sz val="12"/>
      <color rgb="FFC00000"/>
      <name val="EurekaSans-Light"/>
      <family val="2"/>
    </font>
    <font>
      <b/>
      <sz val="12"/>
      <color rgb="FF7030A0"/>
      <name val="EurekaSans-Light"/>
      <family val="3"/>
    </font>
    <font>
      <b/>
      <sz val="11"/>
      <color rgb="FF7030A0"/>
      <name val="EurekaSans-Light"/>
      <family val="3"/>
    </font>
    <font>
      <b/>
      <sz val="12"/>
      <color rgb="FF7030A0"/>
      <name val="EurekaSans-Light"/>
      <family val="2"/>
    </font>
    <font>
      <b/>
      <sz val="12"/>
      <color rgb="FF0000FF"/>
      <name val="EurekaSans-Light"/>
      <family val="2"/>
    </font>
    <font>
      <b/>
      <sz val="11"/>
      <color rgb="FFFF0000"/>
      <name val="EurekaSans-Light"/>
      <family val="2"/>
    </font>
    <font>
      <b/>
      <sz val="11"/>
      <color theme="3" tint="-0.249977111117893"/>
      <name val="EurekaSans-Light"/>
      <family val="2"/>
    </font>
    <font>
      <b/>
      <sz val="18"/>
      <color theme="3"/>
      <name val="EurekaSans-Light"/>
      <family val="3"/>
    </font>
    <font>
      <b/>
      <sz val="18"/>
      <color theme="0"/>
      <name val="EurekaSans-Light"/>
      <family val="3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27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27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000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00FF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" fillId="0" borderId="0"/>
    <xf numFmtId="0" fontId="3" fillId="0" borderId="0"/>
    <xf numFmtId="0" fontId="31" fillId="0" borderId="0"/>
    <xf numFmtId="0" fontId="32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738">
    <xf numFmtId="0" fontId="0" fillId="0" borderId="0" xfId="0"/>
    <xf numFmtId="0" fontId="12" fillId="0" borderId="1" xfId="0" applyFont="1" applyBorder="1"/>
    <xf numFmtId="3" fontId="15" fillId="0" borderId="1" xfId="0" applyNumberFormat="1" applyFont="1" applyFill="1" applyBorder="1"/>
    <xf numFmtId="164" fontId="12" fillId="0" borderId="1" xfId="1" applyNumberFormat="1" applyFont="1" applyFill="1" applyBorder="1"/>
    <xf numFmtId="3" fontId="15" fillId="0" borderId="4" xfId="0" applyNumberFormat="1" applyFont="1" applyFill="1" applyBorder="1"/>
    <xf numFmtId="3" fontId="15" fillId="0" borderId="5" xfId="0" applyNumberFormat="1" applyFont="1" applyFill="1" applyBorder="1"/>
    <xf numFmtId="3" fontId="15" fillId="0" borderId="6" xfId="0" applyNumberFormat="1" applyFont="1" applyFill="1" applyBorder="1"/>
    <xf numFmtId="0" fontId="3" fillId="0" borderId="0" xfId="16"/>
    <xf numFmtId="3" fontId="3" fillId="0" borderId="0" xfId="16" applyNumberFormat="1"/>
    <xf numFmtId="164" fontId="12" fillId="0" borderId="4" xfId="1" applyNumberFormat="1" applyFont="1" applyFill="1" applyBorder="1"/>
    <xf numFmtId="164" fontId="12" fillId="0" borderId="5" xfId="1" applyNumberFormat="1" applyFont="1" applyFill="1" applyBorder="1"/>
    <xf numFmtId="164" fontId="12" fillId="0" borderId="6" xfId="1" applyNumberFormat="1" applyFont="1" applyFill="1" applyBorder="1"/>
    <xf numFmtId="164" fontId="12" fillId="0" borderId="4" xfId="0" applyNumberFormat="1" applyFont="1" applyBorder="1"/>
    <xf numFmtId="164" fontId="12" fillId="0" borderId="6" xfId="0" applyNumberFormat="1" applyFont="1" applyBorder="1"/>
    <xf numFmtId="171" fontId="15" fillId="0" borderId="1" xfId="0" applyNumberFormat="1" applyFont="1" applyFill="1" applyBorder="1"/>
    <xf numFmtId="171" fontId="15" fillId="0" borderId="4" xfId="0" applyNumberFormat="1" applyFont="1" applyFill="1" applyBorder="1"/>
    <xf numFmtId="171" fontId="15" fillId="0" borderId="5" xfId="0" applyNumberFormat="1" applyFont="1" applyFill="1" applyBorder="1"/>
    <xf numFmtId="171" fontId="15" fillId="0" borderId="6" xfId="0" applyNumberFormat="1" applyFont="1" applyFill="1" applyBorder="1"/>
    <xf numFmtId="171" fontId="13" fillId="3" borderId="6" xfId="0" applyNumberFormat="1" applyFont="1" applyFill="1" applyBorder="1"/>
    <xf numFmtId="171" fontId="15" fillId="0" borderId="2" xfId="0" applyNumberFormat="1" applyFont="1" applyFill="1" applyBorder="1"/>
    <xf numFmtId="0" fontId="18" fillId="0" borderId="0" xfId="0" applyFont="1"/>
    <xf numFmtId="0" fontId="18" fillId="0" borderId="0" xfId="0" applyFont="1" applyFill="1"/>
    <xf numFmtId="3" fontId="12" fillId="7" borderId="11" xfId="0" applyNumberFormat="1" applyFont="1" applyFill="1" applyBorder="1" applyAlignment="1">
      <alignment horizontal="center"/>
    </xf>
    <xf numFmtId="0" fontId="12" fillId="7" borderId="12" xfId="0" applyFont="1" applyFill="1" applyBorder="1" applyAlignment="1">
      <alignment horizontal="center" wrapText="1"/>
    </xf>
    <xf numFmtId="0" fontId="12" fillId="9" borderId="1" xfId="16" applyFont="1" applyFill="1" applyBorder="1" applyAlignment="1">
      <alignment horizontal="center" wrapText="1"/>
    </xf>
    <xf numFmtId="0" fontId="12" fillId="9" borderId="13" xfId="0" applyFont="1" applyFill="1" applyBorder="1" applyAlignment="1">
      <alignment horizontal="center" wrapText="1"/>
    </xf>
    <xf numFmtId="0" fontId="12" fillId="8" borderId="14" xfId="0" applyFont="1" applyFill="1" applyBorder="1"/>
    <xf numFmtId="171" fontId="15" fillId="8" borderId="10" xfId="6" applyNumberFormat="1" applyFont="1" applyFill="1" applyBorder="1" applyAlignment="1">
      <alignment horizontal="right"/>
    </xf>
    <xf numFmtId="164" fontId="18" fillId="0" borderId="0" xfId="0" applyNumberFormat="1" applyFont="1"/>
    <xf numFmtId="0" fontId="12" fillId="0" borderId="7" xfId="0" applyFont="1" applyBorder="1"/>
    <xf numFmtId="0" fontId="12" fillId="0" borderId="7" xfId="0" applyFont="1" applyFill="1" applyBorder="1"/>
    <xf numFmtId="0" fontId="12" fillId="0" borderId="8" xfId="0" applyFont="1" applyBorder="1"/>
    <xf numFmtId="171" fontId="15" fillId="16" borderId="10" xfId="6" applyNumberFormat="1" applyFont="1" applyFill="1" applyBorder="1" applyAlignment="1">
      <alignment horizontal="right"/>
    </xf>
    <xf numFmtId="171" fontId="12" fillId="8" borderId="14" xfId="6" applyNumberFormat="1" applyFont="1" applyFill="1" applyBorder="1"/>
    <xf numFmtId="171" fontId="15" fillId="8" borderId="9" xfId="6" applyNumberFormat="1" applyFont="1" applyFill="1" applyBorder="1" applyAlignment="1">
      <alignment horizontal="right"/>
    </xf>
    <xf numFmtId="171" fontId="18" fillId="0" borderId="1" xfId="0" applyNumberFormat="1" applyFont="1" applyBorder="1"/>
    <xf numFmtId="0" fontId="21" fillId="0" borderId="0" xfId="0" applyFont="1"/>
    <xf numFmtId="171" fontId="12" fillId="8" borderId="14" xfId="0" applyNumberFormat="1" applyFont="1" applyFill="1" applyBorder="1"/>
    <xf numFmtId="3" fontId="18" fillId="0" borderId="0" xfId="0" applyNumberFormat="1" applyFont="1"/>
    <xf numFmtId="0" fontId="14" fillId="0" borderId="7" xfId="0" applyFont="1" applyFill="1" applyBorder="1"/>
    <xf numFmtId="0" fontId="12" fillId="0" borderId="8" xfId="0" applyFont="1" applyFill="1" applyBorder="1"/>
    <xf numFmtId="171" fontId="12" fillId="0" borderId="7" xfId="0" applyNumberFormat="1" applyFont="1" applyBorder="1"/>
    <xf numFmtId="171" fontId="20" fillId="0" borderId="1" xfId="0" applyNumberFormat="1" applyFont="1" applyBorder="1" applyAlignment="1">
      <alignment horizontal="center"/>
    </xf>
    <xf numFmtId="171" fontId="12" fillId="0" borderId="8" xfId="0" applyNumberFormat="1" applyFont="1" applyBorder="1"/>
    <xf numFmtId="171" fontId="20" fillId="0" borderId="5" xfId="0" applyNumberFormat="1" applyFont="1" applyBorder="1" applyAlignment="1">
      <alignment horizontal="center"/>
    </xf>
    <xf numFmtId="171" fontId="12" fillId="8" borderId="14" xfId="0" applyNumberFormat="1" applyFont="1" applyFill="1" applyBorder="1" applyAlignment="1">
      <alignment wrapText="1"/>
    </xf>
    <xf numFmtId="171" fontId="15" fillId="8" borderId="9" xfId="0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3" fontId="15" fillId="8" borderId="9" xfId="0" applyNumberFormat="1" applyFont="1" applyFill="1" applyBorder="1" applyAlignment="1">
      <alignment horizontal="center"/>
    </xf>
    <xf numFmtId="0" fontId="12" fillId="8" borderId="14" xfId="16" applyFont="1" applyFill="1" applyBorder="1"/>
    <xf numFmtId="3" fontId="15" fillId="8" borderId="9" xfId="16" applyNumberFormat="1" applyFont="1" applyFill="1" applyBorder="1" applyAlignment="1">
      <alignment horizontal="right"/>
    </xf>
    <xf numFmtId="0" fontId="18" fillId="0" borderId="0" xfId="16" applyFont="1"/>
    <xf numFmtId="3" fontId="15" fillId="8" borderId="9" xfId="16" applyNumberFormat="1" applyFont="1" applyFill="1" applyBorder="1" applyAlignment="1">
      <alignment horizontal="center"/>
    </xf>
    <xf numFmtId="171" fontId="15" fillId="8" borderId="9" xfId="6" applyNumberFormat="1" applyFont="1" applyFill="1" applyBorder="1"/>
    <xf numFmtId="171" fontId="15" fillId="8" borderId="10" xfId="6" applyNumberFormat="1" applyFont="1" applyFill="1" applyBorder="1"/>
    <xf numFmtId="172" fontId="18" fillId="0" borderId="0" xfId="0" applyNumberFormat="1" applyFont="1"/>
    <xf numFmtId="3" fontId="15" fillId="0" borderId="1" xfId="16" applyNumberFormat="1" applyFont="1" applyFill="1" applyBorder="1"/>
    <xf numFmtId="0" fontId="6" fillId="0" borderId="7" xfId="16" applyFont="1" applyBorder="1"/>
    <xf numFmtId="171" fontId="18" fillId="0" borderId="0" xfId="0" applyNumberFormat="1" applyFont="1"/>
    <xf numFmtId="3" fontId="4" fillId="2" borderId="1" xfId="16" applyNumberFormat="1" applyFont="1" applyFill="1" applyBorder="1"/>
    <xf numFmtId="3" fontId="4" fillId="3" borderId="1" xfId="16" applyNumberFormat="1" applyFont="1" applyFill="1" applyBorder="1"/>
    <xf numFmtId="3" fontId="4" fillId="4" borderId="1" xfId="16" applyNumberFormat="1" applyFont="1" applyFill="1" applyBorder="1"/>
    <xf numFmtId="3" fontId="4" fillId="6" borderId="1" xfId="16" applyNumberFormat="1" applyFont="1" applyFill="1" applyBorder="1" applyAlignment="1">
      <alignment horizontal="right"/>
    </xf>
    <xf numFmtId="3" fontId="6" fillId="5" borderId="5" xfId="16" applyNumberFormat="1" applyFont="1" applyFill="1" applyBorder="1" applyAlignment="1">
      <alignment horizontal="right"/>
    </xf>
    <xf numFmtId="0" fontId="6" fillId="5" borderId="5" xfId="16" applyFont="1" applyFill="1" applyBorder="1"/>
    <xf numFmtId="3" fontId="6" fillId="5" borderId="5" xfId="16" applyNumberFormat="1" applyFont="1" applyFill="1" applyBorder="1" applyAlignment="1">
      <alignment horizontal="center"/>
    </xf>
    <xf numFmtId="0" fontId="6" fillId="5" borderId="1" xfId="16" applyFont="1" applyFill="1" applyBorder="1"/>
    <xf numFmtId="15" fontId="6" fillId="10" borderId="18" xfId="16" applyNumberFormat="1" applyFont="1" applyFill="1" applyBorder="1" applyAlignment="1">
      <alignment horizontal="center" vertical="center" wrapText="1"/>
    </xf>
    <xf numFmtId="3" fontId="6" fillId="5" borderId="1" xfId="16" applyNumberFormat="1" applyFont="1" applyFill="1" applyBorder="1" applyAlignment="1">
      <alignment horizontal="right"/>
    </xf>
    <xf numFmtId="3" fontId="6" fillId="5" borderId="1" xfId="16" applyNumberFormat="1" applyFont="1" applyFill="1" applyBorder="1" applyAlignment="1">
      <alignment horizontal="center"/>
    </xf>
    <xf numFmtId="3" fontId="15" fillId="0" borderId="5" xfId="16" applyNumberFormat="1" applyFont="1" applyFill="1" applyBorder="1"/>
    <xf numFmtId="171" fontId="6" fillId="8" borderId="10" xfId="7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0" fontId="4" fillId="0" borderId="1" xfId="16" applyFont="1" applyFill="1" applyBorder="1" applyAlignment="1">
      <alignment horizontal="left" wrapText="1"/>
    </xf>
    <xf numFmtId="3" fontId="6" fillId="5" borderId="4" xfId="16" applyNumberFormat="1" applyFont="1" applyFill="1" applyBorder="1"/>
    <xf numFmtId="0" fontId="15" fillId="0" borderId="0" xfId="0" applyFont="1" applyFill="1" applyBorder="1" applyAlignment="1"/>
    <xf numFmtId="171" fontId="15" fillId="8" borderId="15" xfId="6" applyNumberFormat="1" applyFont="1" applyFill="1" applyBorder="1" applyAlignment="1">
      <alignment horizontal="right"/>
    </xf>
    <xf numFmtId="171" fontId="15" fillId="8" borderId="16" xfId="6" applyNumberFormat="1" applyFont="1" applyFill="1" applyBorder="1" applyAlignment="1">
      <alignment horizontal="right"/>
    </xf>
    <xf numFmtId="3" fontId="15" fillId="6" borderId="1" xfId="16" applyNumberFormat="1" applyFont="1" applyFill="1" applyBorder="1" applyAlignment="1">
      <alignment horizontal="center"/>
    </xf>
    <xf numFmtId="3" fontId="15" fillId="0" borderId="1" xfId="16" applyNumberFormat="1" applyFont="1" applyFill="1" applyBorder="1" applyAlignment="1">
      <alignment horizontal="center"/>
    </xf>
    <xf numFmtId="3" fontId="15" fillId="6" borderId="5" xfId="16" applyNumberFormat="1" applyFont="1" applyFill="1" applyBorder="1" applyAlignment="1">
      <alignment horizontal="center"/>
    </xf>
    <xf numFmtId="3" fontId="6" fillId="8" borderId="9" xfId="16" applyNumberFormat="1" applyFont="1" applyFill="1" applyBorder="1" applyAlignment="1">
      <alignment horizontal="center"/>
    </xf>
    <xf numFmtId="171" fontId="15" fillId="0" borderId="0" xfId="6" applyNumberFormat="1" applyFont="1" applyFill="1" applyBorder="1" applyAlignment="1">
      <alignment horizontal="right"/>
    </xf>
    <xf numFmtId="171" fontId="12" fillId="0" borderId="12" xfId="6" applyNumberFormat="1" applyFont="1" applyFill="1" applyBorder="1" applyAlignment="1">
      <alignment horizontal="center" wrapText="1"/>
    </xf>
    <xf numFmtId="171" fontId="12" fillId="0" borderId="22" xfId="6" applyNumberFormat="1" applyFont="1" applyFill="1" applyBorder="1" applyAlignment="1">
      <alignment horizontal="center" wrapText="1"/>
    </xf>
    <xf numFmtId="171" fontId="12" fillId="0" borderId="13" xfId="6" applyNumberFormat="1" applyFont="1" applyFill="1" applyBorder="1" applyAlignment="1">
      <alignment horizontal="center" wrapText="1"/>
    </xf>
    <xf numFmtId="171" fontId="12" fillId="0" borderId="18" xfId="6" applyNumberFormat="1" applyFont="1" applyFill="1" applyBorder="1" applyAlignment="1">
      <alignment horizontal="center" wrapText="1"/>
    </xf>
    <xf numFmtId="171" fontId="12" fillId="0" borderId="34" xfId="6" applyNumberFormat="1" applyFont="1" applyFill="1" applyBorder="1" applyAlignment="1">
      <alignment horizontal="center" wrapText="1"/>
    </xf>
    <xf numFmtId="0" fontId="12" fillId="8" borderId="35" xfId="16" applyFont="1" applyFill="1" applyBorder="1"/>
    <xf numFmtId="3" fontId="6" fillId="7" borderId="12" xfId="16" applyNumberFormat="1" applyFont="1" applyFill="1" applyBorder="1" applyAlignment="1">
      <alignment horizontal="center" vertical="center" wrapText="1"/>
    </xf>
    <xf numFmtId="171" fontId="15" fillId="8" borderId="10" xfId="7" applyNumberFormat="1" applyFont="1" applyFill="1" applyBorder="1" applyAlignment="1">
      <alignment horizontal="right"/>
    </xf>
    <xf numFmtId="0" fontId="3" fillId="0" borderId="0" xfId="16" applyAlignment="1">
      <alignment horizontal="center"/>
    </xf>
    <xf numFmtId="0" fontId="3" fillId="0" borderId="0" xfId="16" applyAlignment="1">
      <alignment horizontal="center" vertical="center"/>
    </xf>
    <xf numFmtId="3" fontId="6" fillId="7" borderId="11" xfId="16" applyNumberFormat="1" applyFont="1" applyFill="1" applyBorder="1" applyAlignment="1">
      <alignment horizontal="center" vertical="center" wrapText="1"/>
    </xf>
    <xf numFmtId="0" fontId="6" fillId="7" borderId="12" xfId="16" applyFont="1" applyFill="1" applyBorder="1" applyAlignment="1">
      <alignment horizontal="center" vertical="center" wrapText="1"/>
    </xf>
    <xf numFmtId="0" fontId="6" fillId="9" borderId="13" xfId="16" applyFont="1" applyFill="1" applyBorder="1" applyAlignment="1">
      <alignment horizontal="center" vertical="center" wrapText="1"/>
    </xf>
    <xf numFmtId="171" fontId="9" fillId="8" borderId="33" xfId="7" applyNumberFormat="1" applyFont="1" applyFill="1" applyBorder="1" applyAlignment="1">
      <alignment horizontal="right"/>
    </xf>
    <xf numFmtId="3" fontId="8" fillId="5" borderId="38" xfId="16" applyNumberFormat="1" applyFont="1" applyFill="1" applyBorder="1"/>
    <xf numFmtId="0" fontId="9" fillId="16" borderId="33" xfId="16" applyFont="1" applyFill="1" applyBorder="1"/>
    <xf numFmtId="171" fontId="9" fillId="16" borderId="33" xfId="7" applyNumberFormat="1" applyFont="1" applyFill="1" applyBorder="1"/>
    <xf numFmtId="170" fontId="9" fillId="8" borderId="33" xfId="7" applyNumberFormat="1" applyFont="1" applyFill="1" applyBorder="1" applyAlignment="1">
      <alignment horizontal="right"/>
    </xf>
    <xf numFmtId="0" fontId="26" fillId="6" borderId="7" xfId="16" applyFont="1" applyFill="1" applyBorder="1"/>
    <xf numFmtId="171" fontId="18" fillId="0" borderId="4" xfId="0" applyNumberFormat="1" applyFont="1" applyBorder="1"/>
    <xf numFmtId="171" fontId="12" fillId="8" borderId="30" xfId="0" applyNumberFormat="1" applyFont="1" applyFill="1" applyBorder="1"/>
    <xf numFmtId="0" fontId="19" fillId="0" borderId="3" xfId="0" applyFont="1" applyBorder="1"/>
    <xf numFmtId="0" fontId="19" fillId="0" borderId="3" xfId="0" applyFont="1" applyBorder="1" applyAlignment="1">
      <alignment vertical="center"/>
    </xf>
    <xf numFmtId="0" fontId="19" fillId="0" borderId="21" xfId="0" applyFont="1" applyBorder="1"/>
    <xf numFmtId="0" fontId="12" fillId="8" borderId="31" xfId="0" applyFont="1" applyFill="1" applyBorder="1"/>
    <xf numFmtId="0" fontId="21" fillId="0" borderId="3" xfId="0" applyFont="1" applyBorder="1" applyAlignment="1"/>
    <xf numFmtId="0" fontId="21" fillId="0" borderId="21" xfId="0" applyFont="1" applyBorder="1" applyAlignment="1"/>
    <xf numFmtId="0" fontId="12" fillId="0" borderId="3" xfId="0" applyFont="1" applyBorder="1"/>
    <xf numFmtId="0" fontId="12" fillId="0" borderId="3" xfId="0" applyFont="1" applyFill="1" applyBorder="1"/>
    <xf numFmtId="0" fontId="12" fillId="0" borderId="21" xfId="0" applyFont="1" applyBorder="1"/>
    <xf numFmtId="0" fontId="12" fillId="0" borderId="3" xfId="0" applyFont="1" applyBorder="1" applyAlignment="1">
      <alignment horizontal="left"/>
    </xf>
    <xf numFmtId="15" fontId="12" fillId="0" borderId="21" xfId="0" applyNumberFormat="1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/>
    </xf>
    <xf numFmtId="0" fontId="12" fillId="0" borderId="3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171" fontId="19" fillId="0" borderId="3" xfId="0" applyNumberFormat="1" applyFont="1" applyFill="1" applyBorder="1" applyAlignment="1">
      <alignment horizontal="justify"/>
    </xf>
    <xf numFmtId="171" fontId="20" fillId="6" borderId="3" xfId="0" applyNumberFormat="1" applyFont="1" applyFill="1" applyBorder="1" applyAlignment="1">
      <alignment horizontal="justify"/>
    </xf>
    <xf numFmtId="171" fontId="19" fillId="6" borderId="3" xfId="0" applyNumberFormat="1" applyFont="1" applyFill="1" applyBorder="1" applyAlignment="1">
      <alignment horizontal="justify"/>
    </xf>
    <xf numFmtId="171" fontId="12" fillId="8" borderId="41" xfId="0" applyNumberFormat="1" applyFont="1" applyFill="1" applyBorder="1"/>
    <xf numFmtId="171" fontId="12" fillId="8" borderId="42" xfId="0" applyNumberFormat="1" applyFont="1" applyFill="1" applyBorder="1"/>
    <xf numFmtId="171" fontId="14" fillId="0" borderId="3" xfId="0" applyNumberFormat="1" applyFont="1" applyFill="1" applyBorder="1"/>
    <xf numFmtId="171" fontId="14" fillId="0" borderId="21" xfId="0" applyNumberFormat="1" applyFont="1" applyFill="1" applyBorder="1"/>
    <xf numFmtId="171" fontId="12" fillId="8" borderId="31" xfId="0" applyNumberFormat="1" applyFont="1" applyFill="1" applyBorder="1"/>
    <xf numFmtId="171" fontId="15" fillId="0" borderId="21" xfId="0" applyNumberFormat="1" applyFont="1" applyFill="1" applyBorder="1"/>
    <xf numFmtId="0" fontId="20" fillId="0" borderId="3" xfId="0" applyFont="1" applyBorder="1"/>
    <xf numFmtId="0" fontId="20" fillId="0" borderId="21" xfId="0" applyFont="1" applyBorder="1"/>
    <xf numFmtId="171" fontId="20" fillId="0" borderId="3" xfId="0" applyNumberFormat="1" applyFont="1" applyBorder="1"/>
    <xf numFmtId="171" fontId="20" fillId="0" borderId="21" xfId="0" applyNumberFormat="1" applyFont="1" applyBorder="1"/>
    <xf numFmtId="0" fontId="14" fillId="0" borderId="3" xfId="0" applyFont="1" applyFill="1" applyBorder="1"/>
    <xf numFmtId="0" fontId="12" fillId="0" borderId="21" xfId="0" applyFont="1" applyFill="1" applyBorder="1"/>
    <xf numFmtId="0" fontId="12" fillId="8" borderId="42" xfId="0" applyFont="1" applyFill="1" applyBorder="1"/>
    <xf numFmtId="0" fontId="6" fillId="8" borderId="33" xfId="16" applyFont="1" applyFill="1" applyBorder="1" applyAlignment="1">
      <alignment horizontal="left"/>
    </xf>
    <xf numFmtId="0" fontId="12" fillId="9" borderId="7" xfId="16" applyFont="1" applyFill="1" applyBorder="1" applyAlignment="1">
      <alignment horizontal="center" vertical="center" wrapText="1"/>
    </xf>
    <xf numFmtId="0" fontId="12" fillId="9" borderId="1" xfId="16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  <xf numFmtId="0" fontId="12" fillId="9" borderId="4" xfId="16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3" fontId="14" fillId="7" borderId="7" xfId="16" applyNumberFormat="1" applyFont="1" applyFill="1" applyBorder="1" applyAlignment="1">
      <alignment horizontal="center" vertical="center" wrapText="1"/>
    </xf>
    <xf numFmtId="3" fontId="14" fillId="7" borderId="1" xfId="16" applyNumberFormat="1" applyFont="1" applyFill="1" applyBorder="1" applyAlignment="1">
      <alignment horizontal="center" vertical="center" wrapText="1"/>
    </xf>
    <xf numFmtId="0" fontId="12" fillId="7" borderId="1" xfId="16" applyFont="1" applyFill="1" applyBorder="1" applyAlignment="1">
      <alignment horizontal="center" vertical="center" wrapText="1"/>
    </xf>
    <xf numFmtId="3" fontId="14" fillId="7" borderId="7" xfId="0" applyNumberFormat="1" applyFont="1" applyFill="1" applyBorder="1" applyAlignment="1">
      <alignment horizontal="center" vertical="center" wrapText="1"/>
    </xf>
    <xf numFmtId="3" fontId="14" fillId="7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wrapText="1"/>
    </xf>
    <xf numFmtId="171" fontId="12" fillId="7" borderId="11" xfId="0" applyNumberFormat="1" applyFont="1" applyFill="1" applyBorder="1" applyAlignment="1">
      <alignment horizontal="center" vertical="center" wrapText="1"/>
    </xf>
    <xf numFmtId="171" fontId="14" fillId="7" borderId="12" xfId="0" applyNumberFormat="1" applyFont="1" applyFill="1" applyBorder="1" applyAlignment="1">
      <alignment horizontal="center" vertical="center" wrapText="1"/>
    </xf>
    <xf numFmtId="171" fontId="12" fillId="7" borderId="12" xfId="0" applyNumberFormat="1" applyFont="1" applyFill="1" applyBorder="1" applyAlignment="1">
      <alignment horizontal="center" vertical="center" wrapText="1"/>
    </xf>
    <xf numFmtId="171" fontId="12" fillId="9" borderId="13" xfId="0" applyNumberFormat="1" applyFont="1" applyFill="1" applyBorder="1" applyAlignment="1">
      <alignment horizontal="center" vertical="center" wrapText="1"/>
    </xf>
    <xf numFmtId="3" fontId="12" fillId="7" borderId="11" xfId="0" applyNumberFormat="1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 wrapText="1"/>
    </xf>
    <xf numFmtId="171" fontId="12" fillId="7" borderId="11" xfId="0" applyNumberFormat="1" applyFont="1" applyFill="1" applyBorder="1" applyAlignment="1">
      <alignment horizontal="center" vertical="center"/>
    </xf>
    <xf numFmtId="171" fontId="12" fillId="9" borderId="1" xfId="16" applyNumberFormat="1" applyFont="1" applyFill="1" applyBorder="1" applyAlignment="1">
      <alignment horizontal="center" vertical="center" wrapText="1"/>
    </xf>
    <xf numFmtId="171" fontId="12" fillId="9" borderId="4" xfId="0" applyNumberFormat="1" applyFont="1" applyFill="1" applyBorder="1" applyAlignment="1">
      <alignment horizontal="center" vertical="center" wrapText="1"/>
    </xf>
    <xf numFmtId="171" fontId="12" fillId="7" borderId="25" xfId="0" applyNumberFormat="1" applyFont="1" applyFill="1" applyBorder="1" applyAlignment="1">
      <alignment horizontal="center" vertical="center"/>
    </xf>
    <xf numFmtId="171" fontId="12" fillId="7" borderId="26" xfId="0" applyNumberFormat="1" applyFont="1" applyFill="1" applyBorder="1" applyAlignment="1">
      <alignment horizontal="center" vertical="center" wrapText="1"/>
    </xf>
    <xf numFmtId="171" fontId="12" fillId="9" borderId="27" xfId="0" applyNumberFormat="1" applyFont="1" applyFill="1" applyBorder="1" applyAlignment="1">
      <alignment horizontal="center" vertical="center" wrapText="1"/>
    </xf>
    <xf numFmtId="3" fontId="12" fillId="7" borderId="25" xfId="0" applyNumberFormat="1" applyFont="1" applyFill="1" applyBorder="1" applyAlignment="1">
      <alignment horizontal="center" vertical="center"/>
    </xf>
    <xf numFmtId="0" fontId="12" fillId="7" borderId="26" xfId="0" applyFont="1" applyFill="1" applyBorder="1" applyAlignment="1">
      <alignment horizontal="center" vertical="center" wrapText="1"/>
    </xf>
    <xf numFmtId="0" fontId="12" fillId="9" borderId="27" xfId="0" applyFont="1" applyFill="1" applyBorder="1" applyAlignment="1">
      <alignment horizontal="center" vertical="center" wrapText="1"/>
    </xf>
    <xf numFmtId="171" fontId="12" fillId="8" borderId="43" xfId="6" applyNumberFormat="1" applyFont="1" applyFill="1" applyBorder="1"/>
    <xf numFmtId="0" fontId="19" fillId="0" borderId="1" xfId="0" applyFont="1" applyFill="1" applyBorder="1" applyProtection="1">
      <protection locked="0"/>
    </xf>
    <xf numFmtId="4" fontId="19" fillId="0" borderId="1" xfId="1" applyNumberFormat="1" applyFont="1" applyFill="1" applyBorder="1" applyProtection="1">
      <protection locked="0"/>
    </xf>
    <xf numFmtId="0" fontId="19" fillId="0" borderId="1" xfId="0" applyFont="1" applyBorder="1" applyProtection="1">
      <protection locked="0"/>
    </xf>
    <xf numFmtId="3" fontId="12" fillId="7" borderId="40" xfId="0" applyNumberFormat="1" applyFont="1" applyFill="1" applyBorder="1" applyAlignment="1">
      <alignment horizontal="center" vertical="center"/>
    </xf>
    <xf numFmtId="0" fontId="12" fillId="9" borderId="12" xfId="16" applyFont="1" applyFill="1" applyBorder="1" applyAlignment="1">
      <alignment horizontal="center" vertical="center" wrapText="1"/>
    </xf>
    <xf numFmtId="171" fontId="14" fillId="0" borderId="1" xfId="0" applyNumberFormat="1" applyFont="1" applyFill="1" applyBorder="1" applyAlignment="1">
      <alignment horizontal="left" wrapText="1"/>
    </xf>
    <xf numFmtId="171" fontId="12" fillId="7" borderId="40" xfId="0" applyNumberFormat="1" applyFont="1" applyFill="1" applyBorder="1" applyAlignment="1">
      <alignment horizontal="center" vertical="center"/>
    </xf>
    <xf numFmtId="171" fontId="12" fillId="9" borderId="12" xfId="16" applyNumberFormat="1" applyFont="1" applyFill="1" applyBorder="1" applyAlignment="1">
      <alignment horizontal="center" vertical="center" wrapText="1"/>
    </xf>
    <xf numFmtId="171" fontId="12" fillId="8" borderId="43" xfId="0" applyNumberFormat="1" applyFont="1" applyFill="1" applyBorder="1"/>
    <xf numFmtId="171" fontId="14" fillId="0" borderId="1" xfId="0" applyNumberFormat="1" applyFont="1" applyFill="1" applyBorder="1"/>
    <xf numFmtId="3" fontId="11" fillId="8" borderId="44" xfId="0" applyNumberFormat="1" applyFont="1" applyFill="1" applyBorder="1" applyAlignment="1"/>
    <xf numFmtId="3" fontId="11" fillId="8" borderId="15" xfId="0" applyNumberFormat="1" applyFont="1" applyFill="1" applyBorder="1" applyAlignment="1">
      <alignment horizontal="right"/>
    </xf>
    <xf numFmtId="3" fontId="11" fillId="8" borderId="16" xfId="0" applyNumberFormat="1" applyFont="1" applyFill="1" applyBorder="1" applyAlignment="1">
      <alignment horizontal="right"/>
    </xf>
    <xf numFmtId="0" fontId="12" fillId="8" borderId="30" xfId="0" applyFont="1" applyFill="1" applyBorder="1"/>
    <xf numFmtId="0" fontId="12" fillId="8" borderId="15" xfId="0" applyFont="1" applyFill="1" applyBorder="1"/>
    <xf numFmtId="41" fontId="20" fillId="0" borderId="38" xfId="0" applyNumberFormat="1" applyFont="1" applyFill="1" applyBorder="1" applyAlignment="1"/>
    <xf numFmtId="41" fontId="20" fillId="0" borderId="39" xfId="0" applyNumberFormat="1" applyFont="1" applyFill="1" applyBorder="1" applyAlignment="1"/>
    <xf numFmtId="3" fontId="12" fillId="7" borderId="33" xfId="0" applyNumberFormat="1" applyFont="1" applyFill="1" applyBorder="1" applyAlignment="1">
      <alignment horizontal="center" vertical="center"/>
    </xf>
    <xf numFmtId="3" fontId="12" fillId="7" borderId="33" xfId="0" applyNumberFormat="1" applyFont="1" applyFill="1" applyBorder="1" applyAlignment="1">
      <alignment horizontal="center" vertical="center" wrapText="1"/>
    </xf>
    <xf numFmtId="164" fontId="12" fillId="0" borderId="0" xfId="1" applyNumberFormat="1" applyFont="1" applyFill="1" applyBorder="1"/>
    <xf numFmtId="171" fontId="12" fillId="0" borderId="0" xfId="6" applyNumberFormat="1" applyFont="1" applyFill="1" applyBorder="1" applyAlignment="1">
      <alignment horizontal="center" wrapText="1"/>
    </xf>
    <xf numFmtId="171" fontId="15" fillId="0" borderId="0" xfId="0" applyNumberFormat="1" applyFont="1" applyFill="1" applyBorder="1"/>
    <xf numFmtId="0" fontId="17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/>
    <xf numFmtId="0" fontId="12" fillId="0" borderId="0" xfId="0" applyFont="1" applyFill="1" applyBorder="1" applyAlignment="1">
      <alignment horizontal="center" vertical="center" wrapText="1"/>
    </xf>
    <xf numFmtId="164" fontId="18" fillId="0" borderId="0" xfId="0" applyNumberFormat="1" applyFont="1" applyFill="1"/>
    <xf numFmtId="164" fontId="12" fillId="0" borderId="0" xfId="0" applyNumberFormat="1" applyFont="1" applyFill="1" applyBorder="1"/>
    <xf numFmtId="171" fontId="33" fillId="0" borderId="0" xfId="0" applyNumberFormat="1" applyFont="1" applyFill="1" applyBorder="1" applyAlignment="1"/>
    <xf numFmtId="171" fontId="12" fillId="0" borderId="0" xfId="0" applyNumberFormat="1" applyFont="1" applyFill="1" applyBorder="1" applyAlignment="1">
      <alignment horizontal="center" vertical="center" wrapText="1"/>
    </xf>
    <xf numFmtId="171" fontId="18" fillId="0" borderId="0" xfId="0" applyNumberFormat="1" applyFont="1" applyFill="1" applyBorder="1"/>
    <xf numFmtId="4" fontId="18" fillId="0" borderId="0" xfId="0" applyNumberFormat="1" applyFont="1" applyFill="1"/>
    <xf numFmtId="171" fontId="13" fillId="0" borderId="0" xfId="0" applyNumberFormat="1" applyFont="1" applyFill="1" applyBorder="1"/>
    <xf numFmtId="0" fontId="12" fillId="0" borderId="0" xfId="0" applyFont="1" applyFill="1" applyBorder="1" applyAlignment="1">
      <alignment horizontal="center" wrapText="1"/>
    </xf>
    <xf numFmtId="0" fontId="12" fillId="0" borderId="0" xfId="16" applyFont="1" applyFill="1" applyBorder="1" applyAlignment="1">
      <alignment horizontal="center" vertical="center" wrapText="1"/>
    </xf>
    <xf numFmtId="0" fontId="18" fillId="0" borderId="0" xfId="16" applyFont="1" applyFill="1"/>
    <xf numFmtId="171" fontId="15" fillId="0" borderId="0" xfId="6" applyNumberFormat="1" applyFont="1" applyFill="1" applyBorder="1"/>
    <xf numFmtId="3" fontId="11" fillId="0" borderId="0" xfId="0" applyNumberFormat="1" applyFont="1" applyFill="1" applyBorder="1" applyAlignment="1">
      <alignment horizontal="right"/>
    </xf>
    <xf numFmtId="171" fontId="9" fillId="0" borderId="0" xfId="7" applyNumberFormat="1" applyFont="1" applyFill="1" applyBorder="1" applyAlignment="1">
      <alignment horizontal="right"/>
    </xf>
    <xf numFmtId="3" fontId="18" fillId="0" borderId="0" xfId="0" applyNumberFormat="1" applyFont="1" applyFill="1"/>
    <xf numFmtId="172" fontId="18" fillId="0" borderId="0" xfId="0" applyNumberFormat="1" applyFont="1" applyFill="1"/>
    <xf numFmtId="3" fontId="34" fillId="19" borderId="33" xfId="0" applyNumberFormat="1" applyFont="1" applyFill="1" applyBorder="1" applyAlignment="1">
      <alignment horizontal="center" vertical="center"/>
    </xf>
    <xf numFmtId="41" fontId="20" fillId="18" borderId="39" xfId="0" applyNumberFormat="1" applyFont="1" applyFill="1" applyBorder="1" applyAlignment="1"/>
    <xf numFmtId="168" fontId="18" fillId="0" borderId="0" xfId="21" applyNumberFormat="1" applyFont="1"/>
    <xf numFmtId="41" fontId="20" fillId="16" borderId="39" xfId="0" applyNumberFormat="1" applyFont="1" applyFill="1" applyBorder="1" applyAlignment="1"/>
    <xf numFmtId="44" fontId="15" fillId="0" borderId="0" xfId="0" applyNumberFormat="1" applyFont="1" applyFill="1" applyBorder="1"/>
    <xf numFmtId="44" fontId="18" fillId="0" borderId="0" xfId="0" applyNumberFormat="1" applyFont="1"/>
    <xf numFmtId="41" fontId="20" fillId="0" borderId="45" xfId="0" applyNumberFormat="1" applyFont="1" applyFill="1" applyBorder="1" applyAlignment="1"/>
    <xf numFmtId="171" fontId="14" fillId="0" borderId="24" xfId="0" applyNumberFormat="1" applyFont="1" applyFill="1" applyBorder="1" applyAlignment="1">
      <alignment horizontal="left" wrapText="1"/>
    </xf>
    <xf numFmtId="171" fontId="15" fillId="0" borderId="18" xfId="0" applyNumberFormat="1" applyFont="1" applyFill="1" applyBorder="1"/>
    <xf numFmtId="171" fontId="22" fillId="0" borderId="0" xfId="0" applyNumberFormat="1" applyFont="1"/>
    <xf numFmtId="171" fontId="18" fillId="0" borderId="0" xfId="16" applyNumberFormat="1" applyFont="1"/>
    <xf numFmtId="3" fontId="27" fillId="14" borderId="33" xfId="0" applyNumberFormat="1" applyFont="1" applyFill="1" applyBorder="1" applyAlignment="1">
      <alignment horizontal="center" vertical="center" wrapText="1"/>
    </xf>
    <xf numFmtId="3" fontId="11" fillId="8" borderId="17" xfId="0" applyNumberFormat="1" applyFont="1" applyFill="1" applyBorder="1" applyAlignment="1"/>
    <xf numFmtId="3" fontId="11" fillId="8" borderId="33" xfId="0" applyNumberFormat="1" applyFont="1" applyFill="1" applyBorder="1" applyAlignment="1">
      <alignment horizontal="center"/>
    </xf>
    <xf numFmtId="3" fontId="7" fillId="14" borderId="17" xfId="0" applyNumberFormat="1" applyFont="1" applyFill="1" applyBorder="1" applyAlignment="1">
      <alignment horizontal="center" vertical="center" wrapText="1"/>
    </xf>
    <xf numFmtId="0" fontId="8" fillId="14" borderId="33" xfId="0" applyFont="1" applyFill="1" applyBorder="1" applyAlignment="1">
      <alignment horizontal="center" vertical="center" wrapText="1"/>
    </xf>
    <xf numFmtId="0" fontId="8" fillId="12" borderId="33" xfId="0" applyFont="1" applyFill="1" applyBorder="1" applyAlignment="1">
      <alignment horizontal="center" vertical="center" wrapText="1"/>
    </xf>
    <xf numFmtId="0" fontId="15" fillId="0" borderId="1" xfId="16" applyFont="1" applyFill="1" applyBorder="1"/>
    <xf numFmtId="0" fontId="15" fillId="8" borderId="14" xfId="16" applyFont="1" applyFill="1" applyBorder="1"/>
    <xf numFmtId="0" fontId="2" fillId="0" borderId="0" xfId="16" applyFont="1"/>
    <xf numFmtId="0" fontId="6" fillId="0" borderId="38" xfId="16" applyFont="1" applyFill="1" applyBorder="1"/>
    <xf numFmtId="0" fontId="15" fillId="0" borderId="38" xfId="16" applyFont="1" applyFill="1" applyBorder="1"/>
    <xf numFmtId="0" fontId="17" fillId="0" borderId="0" xfId="16" applyFont="1" applyFill="1" applyBorder="1" applyAlignment="1">
      <alignment horizontal="center" vertical="center"/>
    </xf>
    <xf numFmtId="0" fontId="33" fillId="0" borderId="0" xfId="16" applyFont="1" applyFill="1" applyBorder="1" applyAlignment="1"/>
    <xf numFmtId="3" fontId="12" fillId="7" borderId="11" xfId="16" applyNumberFormat="1" applyFont="1" applyFill="1" applyBorder="1" applyAlignment="1">
      <alignment horizontal="center" vertical="center"/>
    </xf>
    <xf numFmtId="0" fontId="12" fillId="9" borderId="13" xfId="16" applyFont="1" applyFill="1" applyBorder="1" applyAlignment="1">
      <alignment horizontal="center" vertical="center" wrapText="1"/>
    </xf>
    <xf numFmtId="0" fontId="12" fillId="7" borderId="12" xfId="16" applyFont="1" applyFill="1" applyBorder="1" applyAlignment="1">
      <alignment horizontal="center" vertical="center" wrapText="1"/>
    </xf>
    <xf numFmtId="3" fontId="12" fillId="7" borderId="33" xfId="16" applyNumberFormat="1" applyFont="1" applyFill="1" applyBorder="1" applyAlignment="1">
      <alignment horizontal="center" vertical="center"/>
    </xf>
    <xf numFmtId="3" fontId="34" fillId="19" borderId="33" xfId="16" applyNumberFormat="1" applyFont="1" applyFill="1" applyBorder="1" applyAlignment="1">
      <alignment horizontal="center" vertical="center"/>
    </xf>
    <xf numFmtId="3" fontId="12" fillId="7" borderId="33" xfId="16" applyNumberFormat="1" applyFont="1" applyFill="1" applyBorder="1" applyAlignment="1">
      <alignment horizontal="center" vertical="center" wrapText="1"/>
    </xf>
    <xf numFmtId="0" fontId="18" fillId="0" borderId="0" xfId="16" applyFont="1" applyAlignment="1">
      <alignment vertical="center"/>
    </xf>
    <xf numFmtId="41" fontId="20" fillId="0" borderId="39" xfId="16" applyNumberFormat="1" applyFont="1" applyFill="1" applyBorder="1" applyAlignment="1"/>
    <xf numFmtId="0" fontId="19" fillId="0" borderId="3" xfId="16" applyFont="1" applyBorder="1"/>
    <xf numFmtId="164" fontId="12" fillId="0" borderId="1" xfId="2" applyNumberFormat="1" applyFont="1" applyFill="1" applyBorder="1"/>
    <xf numFmtId="164" fontId="12" fillId="0" borderId="4" xfId="2" applyNumberFormat="1" applyFont="1" applyFill="1" applyBorder="1"/>
    <xf numFmtId="164" fontId="12" fillId="0" borderId="0" xfId="2" applyNumberFormat="1" applyFont="1" applyFill="1" applyBorder="1"/>
    <xf numFmtId="41" fontId="20" fillId="18" borderId="39" xfId="16" applyNumberFormat="1" applyFont="1" applyFill="1" applyBorder="1" applyAlignment="1"/>
    <xf numFmtId="168" fontId="18" fillId="0" borderId="0" xfId="22" applyNumberFormat="1" applyFont="1"/>
    <xf numFmtId="0" fontId="19" fillId="0" borderId="3" xfId="16" applyFont="1" applyBorder="1" applyAlignment="1">
      <alignment vertical="center"/>
    </xf>
    <xf numFmtId="169" fontId="12" fillId="0" borderId="0" xfId="2" applyNumberFormat="1" applyFont="1" applyFill="1" applyBorder="1"/>
    <xf numFmtId="0" fontId="19" fillId="0" borderId="21" xfId="16" applyFont="1" applyBorder="1"/>
    <xf numFmtId="164" fontId="12" fillId="0" borderId="5" xfId="2" applyNumberFormat="1" applyFont="1" applyFill="1" applyBorder="1"/>
    <xf numFmtId="164" fontId="12" fillId="0" borderId="6" xfId="2" applyNumberFormat="1" applyFont="1" applyFill="1" applyBorder="1"/>
    <xf numFmtId="0" fontId="12" fillId="8" borderId="31" xfId="16" applyFont="1" applyFill="1" applyBorder="1"/>
    <xf numFmtId="171" fontId="15" fillId="0" borderId="0" xfId="7" applyNumberFormat="1" applyFont="1" applyFill="1" applyBorder="1" applyAlignment="1">
      <alignment horizontal="right"/>
    </xf>
    <xf numFmtId="3" fontId="12" fillId="7" borderId="25" xfId="16" applyNumberFormat="1" applyFont="1" applyFill="1" applyBorder="1" applyAlignment="1">
      <alignment horizontal="center" vertical="center"/>
    </xf>
    <xf numFmtId="0" fontId="12" fillId="7" borderId="26" xfId="16" applyFont="1" applyFill="1" applyBorder="1" applyAlignment="1">
      <alignment horizontal="center" vertical="center" wrapText="1"/>
    </xf>
    <xf numFmtId="0" fontId="12" fillId="9" borderId="27" xfId="16" applyFont="1" applyFill="1" applyBorder="1" applyAlignment="1">
      <alignment horizontal="center" vertical="center" wrapText="1"/>
    </xf>
    <xf numFmtId="0" fontId="21" fillId="0" borderId="3" xfId="16" applyFont="1" applyBorder="1" applyAlignment="1"/>
    <xf numFmtId="0" fontId="21" fillId="0" borderId="21" xfId="16" applyFont="1" applyBorder="1" applyAlignment="1"/>
    <xf numFmtId="169" fontId="18" fillId="0" borderId="0" xfId="2" applyNumberFormat="1" applyFont="1"/>
    <xf numFmtId="164" fontId="18" fillId="0" borderId="0" xfId="16" applyNumberFormat="1" applyFont="1"/>
    <xf numFmtId="164" fontId="18" fillId="0" borderId="0" xfId="16" applyNumberFormat="1" applyFont="1" applyFill="1"/>
    <xf numFmtId="0" fontId="12" fillId="0" borderId="3" xfId="16" applyFont="1" applyBorder="1"/>
    <xf numFmtId="164" fontId="12" fillId="0" borderId="4" xfId="16" applyNumberFormat="1" applyFont="1" applyBorder="1"/>
    <xf numFmtId="164" fontId="12" fillId="0" borderId="0" xfId="16" applyNumberFormat="1" applyFont="1" applyFill="1" applyBorder="1"/>
    <xf numFmtId="0" fontId="12" fillId="0" borderId="3" xfId="16" applyFont="1" applyFill="1" applyBorder="1"/>
    <xf numFmtId="0" fontId="12" fillId="0" borderId="21" xfId="16" applyFont="1" applyBorder="1"/>
    <xf numFmtId="164" fontId="12" fillId="0" borderId="6" xfId="16" applyNumberFormat="1" applyFont="1" applyBorder="1"/>
    <xf numFmtId="171" fontId="15" fillId="16" borderId="10" xfId="7" applyNumberFormat="1" applyFont="1" applyFill="1" applyBorder="1" applyAlignment="1">
      <alignment horizontal="right"/>
    </xf>
    <xf numFmtId="0" fontId="12" fillId="0" borderId="3" xfId="16" applyFont="1" applyBorder="1" applyAlignment="1">
      <alignment horizontal="left"/>
    </xf>
    <xf numFmtId="15" fontId="12" fillId="0" borderId="21" xfId="16" applyNumberFormat="1" applyFont="1" applyFill="1" applyBorder="1" applyAlignment="1">
      <alignment horizontal="left" vertical="center"/>
    </xf>
    <xf numFmtId="0" fontId="12" fillId="0" borderId="3" xfId="16" applyFont="1" applyFill="1" applyBorder="1" applyAlignment="1">
      <alignment horizontal="left"/>
    </xf>
    <xf numFmtId="0" fontId="12" fillId="0" borderId="3" xfId="16" applyFont="1" applyBorder="1" applyAlignment="1">
      <alignment horizontal="left" wrapText="1"/>
    </xf>
    <xf numFmtId="41" fontId="20" fillId="16" borderId="39" xfId="16" applyNumberFormat="1" applyFont="1" applyFill="1" applyBorder="1" applyAlignment="1"/>
    <xf numFmtId="0" fontId="12" fillId="0" borderId="21" xfId="16" applyFont="1" applyBorder="1" applyAlignment="1">
      <alignment horizontal="left" wrapText="1"/>
    </xf>
    <xf numFmtId="3" fontId="12" fillId="7" borderId="40" xfId="16" applyNumberFormat="1" applyFont="1" applyFill="1" applyBorder="1" applyAlignment="1">
      <alignment horizontal="center" vertical="center"/>
    </xf>
    <xf numFmtId="0" fontId="19" fillId="0" borderId="1" xfId="16" applyFont="1" applyFill="1" applyBorder="1" applyProtection="1">
      <protection locked="0"/>
    </xf>
    <xf numFmtId="171" fontId="12" fillId="0" borderId="12" xfId="7" applyNumberFormat="1" applyFont="1" applyFill="1" applyBorder="1" applyAlignment="1">
      <alignment horizontal="center" wrapText="1"/>
    </xf>
    <xf numFmtId="171" fontId="12" fillId="0" borderId="22" xfId="7" applyNumberFormat="1" applyFont="1" applyFill="1" applyBorder="1" applyAlignment="1">
      <alignment horizontal="center" wrapText="1"/>
    </xf>
    <xf numFmtId="171" fontId="12" fillId="0" borderId="13" xfId="7" applyNumberFormat="1" applyFont="1" applyFill="1" applyBorder="1" applyAlignment="1">
      <alignment horizontal="center" wrapText="1"/>
    </xf>
    <xf numFmtId="171" fontId="12" fillId="0" borderId="0" xfId="7" applyNumberFormat="1" applyFont="1" applyFill="1" applyBorder="1" applyAlignment="1">
      <alignment horizontal="center" wrapText="1"/>
    </xf>
    <xf numFmtId="4" fontId="19" fillId="0" borderId="1" xfId="2" applyNumberFormat="1" applyFont="1" applyFill="1" applyBorder="1" applyProtection="1">
      <protection locked="0"/>
    </xf>
    <xf numFmtId="0" fontId="19" fillId="0" borderId="1" xfId="16" applyFont="1" applyBorder="1" applyProtection="1">
      <protection locked="0"/>
    </xf>
    <xf numFmtId="171" fontId="12" fillId="0" borderId="18" xfId="7" applyNumberFormat="1" applyFont="1" applyFill="1" applyBorder="1" applyAlignment="1">
      <alignment horizontal="center" wrapText="1"/>
    </xf>
    <xf numFmtId="171" fontId="12" fillId="0" borderId="34" xfId="7" applyNumberFormat="1" applyFont="1" applyFill="1" applyBorder="1" applyAlignment="1">
      <alignment horizontal="center" wrapText="1"/>
    </xf>
    <xf numFmtId="171" fontId="12" fillId="8" borderId="14" xfId="7" applyNumberFormat="1" applyFont="1" applyFill="1" applyBorder="1"/>
    <xf numFmtId="171" fontId="12" fillId="8" borderId="43" xfId="7" applyNumberFormat="1" applyFont="1" applyFill="1" applyBorder="1"/>
    <xf numFmtId="171" fontId="15" fillId="8" borderId="9" xfId="7" applyNumberFormat="1" applyFont="1" applyFill="1" applyBorder="1" applyAlignment="1">
      <alignment horizontal="right"/>
    </xf>
    <xf numFmtId="171" fontId="33" fillId="0" borderId="0" xfId="16" applyNumberFormat="1" applyFont="1" applyFill="1" applyBorder="1" applyAlignment="1"/>
    <xf numFmtId="171" fontId="12" fillId="7" borderId="25" xfId="16" applyNumberFormat="1" applyFont="1" applyFill="1" applyBorder="1" applyAlignment="1">
      <alignment horizontal="center" vertical="center"/>
    </xf>
    <xf numFmtId="171" fontId="12" fillId="7" borderId="26" xfId="16" applyNumberFormat="1" applyFont="1" applyFill="1" applyBorder="1" applyAlignment="1">
      <alignment horizontal="center" vertical="center" wrapText="1"/>
    </xf>
    <xf numFmtId="171" fontId="12" fillId="9" borderId="27" xfId="16" applyNumberFormat="1" applyFont="1" applyFill="1" applyBorder="1" applyAlignment="1">
      <alignment horizontal="center" vertical="center" wrapText="1"/>
    </xf>
    <xf numFmtId="171" fontId="12" fillId="0" borderId="0" xfId="16" applyNumberFormat="1" applyFont="1" applyFill="1" applyBorder="1" applyAlignment="1">
      <alignment horizontal="center" vertical="center" wrapText="1"/>
    </xf>
    <xf numFmtId="171" fontId="19" fillId="0" borderId="3" xfId="16" applyNumberFormat="1" applyFont="1" applyFill="1" applyBorder="1" applyAlignment="1">
      <alignment horizontal="justify"/>
    </xf>
    <xf numFmtId="171" fontId="18" fillId="0" borderId="1" xfId="16" applyNumberFormat="1" applyFont="1" applyBorder="1"/>
    <xf numFmtId="171" fontId="18" fillId="0" borderId="4" xfId="16" applyNumberFormat="1" applyFont="1" applyBorder="1"/>
    <xf numFmtId="171" fontId="18" fillId="0" borderId="0" xfId="16" applyNumberFormat="1" applyFont="1" applyFill="1" applyBorder="1"/>
    <xf numFmtId="171" fontId="20" fillId="6" borderId="3" xfId="16" applyNumberFormat="1" applyFont="1" applyFill="1" applyBorder="1" applyAlignment="1">
      <alignment horizontal="justify"/>
    </xf>
    <xf numFmtId="171" fontId="19" fillId="6" borderId="3" xfId="16" applyNumberFormat="1" applyFont="1" applyFill="1" applyBorder="1" applyAlignment="1">
      <alignment horizontal="justify"/>
    </xf>
    <xf numFmtId="171" fontId="12" fillId="8" borderId="30" xfId="16" applyNumberFormat="1" applyFont="1" applyFill="1" applyBorder="1"/>
    <xf numFmtId="171" fontId="12" fillId="8" borderId="41" xfId="16" applyNumberFormat="1" applyFont="1" applyFill="1" applyBorder="1"/>
    <xf numFmtId="171" fontId="15" fillId="8" borderId="15" xfId="7" applyNumberFormat="1" applyFont="1" applyFill="1" applyBorder="1" applyAlignment="1">
      <alignment horizontal="right"/>
    </xf>
    <xf numFmtId="171" fontId="15" fillId="8" borderId="16" xfId="7" applyNumberFormat="1" applyFont="1" applyFill="1" applyBorder="1" applyAlignment="1">
      <alignment horizontal="right"/>
    </xf>
    <xf numFmtId="0" fontId="21" fillId="0" borderId="0" xfId="16" applyFont="1"/>
    <xf numFmtId="4" fontId="18" fillId="0" borderId="0" xfId="16" applyNumberFormat="1" applyFont="1" applyFill="1"/>
    <xf numFmtId="171" fontId="12" fillId="7" borderId="40" xfId="16" applyNumberFormat="1" applyFont="1" applyFill="1" applyBorder="1" applyAlignment="1">
      <alignment horizontal="center" vertical="center"/>
    </xf>
    <xf numFmtId="171" fontId="12" fillId="7" borderId="12" xfId="16" applyNumberFormat="1" applyFont="1" applyFill="1" applyBorder="1" applyAlignment="1">
      <alignment horizontal="center" vertical="center" wrapText="1"/>
    </xf>
    <xf numFmtId="171" fontId="12" fillId="9" borderId="13" xfId="16" applyNumberFormat="1" applyFont="1" applyFill="1" applyBorder="1" applyAlignment="1">
      <alignment horizontal="center" vertical="center" wrapText="1"/>
    </xf>
    <xf numFmtId="171" fontId="14" fillId="0" borderId="1" xfId="16" applyNumberFormat="1" applyFont="1" applyFill="1" applyBorder="1" applyAlignment="1">
      <alignment horizontal="left" wrapText="1"/>
    </xf>
    <xf numFmtId="171" fontId="15" fillId="0" borderId="1" xfId="16" applyNumberFormat="1" applyFont="1" applyFill="1" applyBorder="1"/>
    <xf numFmtId="171" fontId="15" fillId="0" borderId="2" xfId="16" applyNumberFormat="1" applyFont="1" applyFill="1" applyBorder="1"/>
    <xf numFmtId="3" fontId="18" fillId="0" borderId="0" xfId="16" applyNumberFormat="1" applyFont="1"/>
    <xf numFmtId="171" fontId="15" fillId="0" borderId="4" xfId="16" applyNumberFormat="1" applyFont="1" applyFill="1" applyBorder="1"/>
    <xf numFmtId="171" fontId="15" fillId="0" borderId="0" xfId="16" applyNumberFormat="1" applyFont="1" applyFill="1" applyBorder="1"/>
    <xf numFmtId="171" fontId="14" fillId="0" borderId="1" xfId="16" applyNumberFormat="1" applyFont="1" applyFill="1" applyBorder="1"/>
    <xf numFmtId="44" fontId="15" fillId="0" borderId="0" xfId="16" applyNumberFormat="1" applyFont="1" applyFill="1" applyBorder="1"/>
    <xf numFmtId="44" fontId="18" fillId="0" borderId="0" xfId="16" applyNumberFormat="1" applyFont="1"/>
    <xf numFmtId="171" fontId="15" fillId="0" borderId="5" xfId="16" applyNumberFormat="1" applyFont="1" applyFill="1" applyBorder="1"/>
    <xf numFmtId="41" fontId="20" fillId="0" borderId="45" xfId="16" applyNumberFormat="1" applyFont="1" applyFill="1" applyBorder="1" applyAlignment="1"/>
    <xf numFmtId="171" fontId="14" fillId="0" borderId="24" xfId="16" applyNumberFormat="1" applyFont="1" applyFill="1" applyBorder="1" applyAlignment="1">
      <alignment horizontal="left" wrapText="1"/>
    </xf>
    <xf numFmtId="171" fontId="15" fillId="0" borderId="18" xfId="16" applyNumberFormat="1" applyFont="1" applyFill="1" applyBorder="1"/>
    <xf numFmtId="171" fontId="12" fillId="8" borderId="14" xfId="16" applyNumberFormat="1" applyFont="1" applyFill="1" applyBorder="1"/>
    <xf numFmtId="171" fontId="12" fillId="8" borderId="43" xfId="16" applyNumberFormat="1" applyFont="1" applyFill="1" applyBorder="1"/>
    <xf numFmtId="171" fontId="22" fillId="0" borderId="0" xfId="16" applyNumberFormat="1" applyFont="1"/>
    <xf numFmtId="171" fontId="14" fillId="0" borderId="3" xfId="16" applyNumberFormat="1" applyFont="1" applyFill="1" applyBorder="1"/>
    <xf numFmtId="171" fontId="14" fillId="0" borderId="21" xfId="16" applyNumberFormat="1" applyFont="1" applyFill="1" applyBorder="1"/>
    <xf numFmtId="171" fontId="15" fillId="0" borderId="6" xfId="16" applyNumberFormat="1" applyFont="1" applyFill="1" applyBorder="1"/>
    <xf numFmtId="171" fontId="12" fillId="8" borderId="31" xfId="16" applyNumberFormat="1" applyFont="1" applyFill="1" applyBorder="1"/>
    <xf numFmtId="171" fontId="12" fillId="7" borderId="11" xfId="16" applyNumberFormat="1" applyFont="1" applyFill="1" applyBorder="1" applyAlignment="1">
      <alignment horizontal="center" vertical="center"/>
    </xf>
    <xf numFmtId="171" fontId="12" fillId="9" borderId="4" xfId="16" applyNumberFormat="1" applyFont="1" applyFill="1" applyBorder="1" applyAlignment="1">
      <alignment horizontal="center" vertical="center" wrapText="1"/>
    </xf>
    <xf numFmtId="171" fontId="15" fillId="0" borderId="21" xfId="16" applyNumberFormat="1" applyFont="1" applyFill="1" applyBorder="1"/>
    <xf numFmtId="171" fontId="13" fillId="3" borderId="6" xfId="16" applyNumberFormat="1" applyFont="1" applyFill="1" applyBorder="1"/>
    <xf numFmtId="171" fontId="12" fillId="8" borderId="42" xfId="16" applyNumberFormat="1" applyFont="1" applyFill="1" applyBorder="1"/>
    <xf numFmtId="171" fontId="13" fillId="0" borderId="0" xfId="16" applyNumberFormat="1" applyFont="1" applyFill="1" applyBorder="1"/>
    <xf numFmtId="0" fontId="20" fillId="0" borderId="3" xfId="16" applyFont="1" applyBorder="1"/>
    <xf numFmtId="3" fontId="15" fillId="0" borderId="4" xfId="16" applyNumberFormat="1" applyFont="1" applyFill="1" applyBorder="1"/>
    <xf numFmtId="3" fontId="15" fillId="0" borderId="0" xfId="16" applyNumberFormat="1" applyFont="1" applyFill="1" applyBorder="1"/>
    <xf numFmtId="0" fontId="20" fillId="0" borderId="21" xfId="16" applyFont="1" applyBorder="1"/>
    <xf numFmtId="3" fontId="15" fillId="0" borderId="6" xfId="16" applyNumberFormat="1" applyFont="1" applyFill="1" applyBorder="1"/>
    <xf numFmtId="171" fontId="20" fillId="0" borderId="3" xfId="16" applyNumberFormat="1" applyFont="1" applyBorder="1"/>
    <xf numFmtId="171" fontId="20" fillId="0" borderId="21" xfId="16" applyNumberFormat="1" applyFont="1" applyBorder="1"/>
    <xf numFmtId="3" fontId="12" fillId="7" borderId="11" xfId="16" applyNumberFormat="1" applyFont="1" applyFill="1" applyBorder="1" applyAlignment="1">
      <alignment horizontal="center"/>
    </xf>
    <xf numFmtId="0" fontId="12" fillId="9" borderId="13" xfId="16" applyFont="1" applyFill="1" applyBorder="1" applyAlignment="1">
      <alignment horizontal="center" wrapText="1"/>
    </xf>
    <xf numFmtId="0" fontId="12" fillId="7" borderId="12" xfId="16" applyFont="1" applyFill="1" applyBorder="1" applyAlignment="1">
      <alignment horizontal="center" wrapText="1"/>
    </xf>
    <xf numFmtId="0" fontId="15" fillId="0" borderId="0" xfId="16" applyFont="1" applyFill="1" applyBorder="1" applyAlignment="1"/>
    <xf numFmtId="0" fontId="12" fillId="0" borderId="7" xfId="16" applyFont="1" applyBorder="1"/>
    <xf numFmtId="0" fontId="12" fillId="0" borderId="1" xfId="16" applyFont="1" applyBorder="1"/>
    <xf numFmtId="0" fontId="12" fillId="0" borderId="0" xfId="16" applyFont="1" applyFill="1" applyBorder="1" applyAlignment="1">
      <alignment horizontal="center" wrapText="1"/>
    </xf>
    <xf numFmtId="0" fontId="12" fillId="8" borderId="30" xfId="16" applyFont="1" applyFill="1" applyBorder="1"/>
    <xf numFmtId="0" fontId="12" fillId="8" borderId="15" xfId="16" applyFont="1" applyFill="1" applyBorder="1"/>
    <xf numFmtId="0" fontId="14" fillId="0" borderId="7" xfId="16" applyFont="1" applyFill="1" applyBorder="1"/>
    <xf numFmtId="0" fontId="14" fillId="0" borderId="3" xfId="16" applyFont="1" applyFill="1" applyBorder="1"/>
    <xf numFmtId="0" fontId="12" fillId="0" borderId="7" xfId="16" applyFont="1" applyFill="1" applyBorder="1"/>
    <xf numFmtId="0" fontId="12" fillId="0" borderId="8" xfId="16" applyFont="1" applyFill="1" applyBorder="1"/>
    <xf numFmtId="0" fontId="12" fillId="0" borderId="21" xfId="16" applyFont="1" applyFill="1" applyBorder="1"/>
    <xf numFmtId="0" fontId="12" fillId="8" borderId="42" xfId="16" applyFont="1" applyFill="1" applyBorder="1"/>
    <xf numFmtId="171" fontId="12" fillId="7" borderId="11" xfId="16" applyNumberFormat="1" applyFont="1" applyFill="1" applyBorder="1" applyAlignment="1">
      <alignment horizontal="center" vertical="center" wrapText="1"/>
    </xf>
    <xf numFmtId="171" fontId="14" fillId="7" borderId="12" xfId="16" applyNumberFormat="1" applyFont="1" applyFill="1" applyBorder="1" applyAlignment="1">
      <alignment horizontal="center" vertical="center" wrapText="1"/>
    </xf>
    <xf numFmtId="171" fontId="12" fillId="0" borderId="7" xfId="16" applyNumberFormat="1" applyFont="1" applyBorder="1"/>
    <xf numFmtId="171" fontId="20" fillId="0" borderId="1" xfId="16" applyNumberFormat="1" applyFont="1" applyBorder="1" applyAlignment="1">
      <alignment horizontal="center"/>
    </xf>
    <xf numFmtId="41" fontId="20" fillId="0" borderId="38" xfId="16" applyNumberFormat="1" applyFont="1" applyFill="1" applyBorder="1" applyAlignment="1"/>
    <xf numFmtId="171" fontId="12" fillId="0" borderId="8" xfId="16" applyNumberFormat="1" applyFont="1" applyBorder="1"/>
    <xf numFmtId="171" fontId="20" fillId="0" borderId="5" xfId="16" applyNumberFormat="1" applyFont="1" applyBorder="1" applyAlignment="1">
      <alignment horizontal="center"/>
    </xf>
    <xf numFmtId="171" fontId="12" fillId="8" borderId="14" xfId="16" applyNumberFormat="1" applyFont="1" applyFill="1" applyBorder="1" applyAlignment="1">
      <alignment wrapText="1"/>
    </xf>
    <xf numFmtId="171" fontId="15" fillId="8" borderId="9" xfId="16" applyNumberFormat="1" applyFont="1" applyFill="1" applyBorder="1" applyAlignment="1">
      <alignment horizontal="center"/>
    </xf>
    <xf numFmtId="0" fontId="20" fillId="0" borderId="1" xfId="16" applyFont="1" applyBorder="1" applyAlignment="1">
      <alignment horizontal="center"/>
    </xf>
    <xf numFmtId="0" fontId="15" fillId="6" borderId="39" xfId="16" applyFont="1" applyFill="1" applyBorder="1"/>
    <xf numFmtId="0" fontId="15" fillId="6" borderId="7" xfId="16" applyFont="1" applyFill="1" applyBorder="1"/>
    <xf numFmtId="0" fontId="12" fillId="0" borderId="8" xfId="16" applyFont="1" applyBorder="1"/>
    <xf numFmtId="41" fontId="20" fillId="0" borderId="7" xfId="16" applyNumberFormat="1" applyFont="1" applyFill="1" applyBorder="1" applyAlignment="1"/>
    <xf numFmtId="44" fontId="9" fillId="8" borderId="33" xfId="7" applyNumberFormat="1" applyFont="1" applyFill="1" applyBorder="1" applyAlignment="1">
      <alignment horizontal="right"/>
    </xf>
    <xf numFmtId="3" fontId="18" fillId="0" borderId="0" xfId="16" applyNumberFormat="1" applyFont="1" applyFill="1"/>
    <xf numFmtId="172" fontId="18" fillId="0" borderId="0" xfId="16" applyNumberFormat="1" applyFont="1" applyFill="1"/>
    <xf numFmtId="172" fontId="18" fillId="0" borderId="0" xfId="16" applyNumberFormat="1" applyFont="1"/>
    <xf numFmtId="20" fontId="9" fillId="0" borderId="0" xfId="16" applyNumberFormat="1" applyFont="1" applyFill="1"/>
    <xf numFmtId="15" fontId="9" fillId="6" borderId="0" xfId="16" applyNumberFormat="1" applyFont="1" applyFill="1" applyAlignment="1">
      <alignment horizontal="center"/>
    </xf>
    <xf numFmtId="0" fontId="3" fillId="0" borderId="0" xfId="16" applyFill="1"/>
    <xf numFmtId="3" fontId="11" fillId="11" borderId="31" xfId="16" applyNumberFormat="1" applyFont="1" applyFill="1" applyBorder="1" applyAlignment="1">
      <alignment horizontal="right"/>
    </xf>
    <xf numFmtId="3" fontId="11" fillId="11" borderId="31" xfId="16" applyNumberFormat="1" applyFont="1" applyFill="1" applyBorder="1" applyAlignment="1">
      <alignment horizontal="center" vertical="center"/>
    </xf>
    <xf numFmtId="3" fontId="11" fillId="11" borderId="32" xfId="16" applyNumberFormat="1" applyFont="1" applyFill="1" applyBorder="1" applyAlignment="1">
      <alignment horizontal="right"/>
    </xf>
    <xf numFmtId="3" fontId="10" fillId="2" borderId="12" xfId="16" applyNumberFormat="1" applyFont="1" applyFill="1" applyBorder="1"/>
    <xf numFmtId="3" fontId="10" fillId="3" borderId="12" xfId="16" applyNumberFormat="1" applyFont="1" applyFill="1" applyBorder="1"/>
    <xf numFmtId="3" fontId="10" fillId="6" borderId="12" xfId="16" applyNumberFormat="1" applyFont="1" applyFill="1" applyBorder="1" applyAlignment="1">
      <alignment horizontal="right"/>
    </xf>
    <xf numFmtId="3" fontId="10" fillId="2" borderId="1" xfId="16" applyNumberFormat="1" applyFont="1" applyFill="1" applyBorder="1"/>
    <xf numFmtId="3" fontId="10" fillId="3" borderId="1" xfId="16" applyNumberFormat="1" applyFont="1" applyFill="1" applyBorder="1"/>
    <xf numFmtId="3" fontId="10" fillId="6" borderId="1" xfId="16" applyNumberFormat="1" applyFont="1" applyFill="1" applyBorder="1" applyAlignment="1">
      <alignment horizontal="right"/>
    </xf>
    <xf numFmtId="3" fontId="10" fillId="4" borderId="4" xfId="16" applyNumberFormat="1" applyFont="1" applyFill="1" applyBorder="1"/>
    <xf numFmtId="3" fontId="11" fillId="5" borderId="1" xfId="16" applyNumberFormat="1" applyFont="1" applyFill="1" applyBorder="1" applyAlignment="1">
      <alignment horizontal="center" vertical="center"/>
    </xf>
    <xf numFmtId="3" fontId="11" fillId="5" borderId="1" xfId="16" applyNumberFormat="1" applyFont="1" applyFill="1" applyBorder="1" applyAlignment="1">
      <alignment horizontal="right"/>
    </xf>
    <xf numFmtId="3" fontId="11" fillId="5" borderId="4" xfId="16" applyNumberFormat="1" applyFont="1" applyFill="1" applyBorder="1" applyAlignment="1">
      <alignment horizontal="right"/>
    </xf>
    <xf numFmtId="3" fontId="4" fillId="6" borderId="12" xfId="16" applyNumberFormat="1" applyFont="1" applyFill="1" applyBorder="1" applyAlignment="1">
      <alignment horizontal="right"/>
    </xf>
    <xf numFmtId="3" fontId="6" fillId="5" borderId="6" xfId="16" applyNumberFormat="1" applyFont="1" applyFill="1" applyBorder="1" applyAlignment="1">
      <alignment horizontal="right"/>
    </xf>
    <xf numFmtId="0" fontId="10" fillId="0" borderId="12" xfId="16" applyFont="1" applyFill="1" applyBorder="1" applyAlignment="1">
      <alignment horizontal="left" wrapText="1"/>
    </xf>
    <xf numFmtId="3" fontId="10" fillId="0" borderId="12" xfId="16" applyNumberFormat="1" applyFont="1" applyFill="1" applyBorder="1" applyAlignment="1">
      <alignment horizontal="right" wrapText="1"/>
    </xf>
    <xf numFmtId="0" fontId="10" fillId="6" borderId="12" xfId="16" applyFont="1" applyFill="1" applyBorder="1" applyAlignment="1">
      <alignment horizontal="center" vertical="center"/>
    </xf>
    <xf numFmtId="0" fontId="10" fillId="0" borderId="1" xfId="16" applyFont="1" applyFill="1" applyBorder="1" applyAlignment="1">
      <alignment horizontal="left" wrapText="1"/>
    </xf>
    <xf numFmtId="3" fontId="10" fillId="0" borderId="1" xfId="16" applyNumberFormat="1" applyFont="1" applyFill="1" applyBorder="1" applyAlignment="1">
      <alignment horizontal="right" wrapText="1"/>
    </xf>
    <xf numFmtId="3" fontId="10" fillId="0" borderId="1" xfId="16" applyNumberFormat="1" applyFont="1" applyFill="1" applyBorder="1" applyAlignment="1">
      <alignment horizontal="left" wrapText="1"/>
    </xf>
    <xf numFmtId="0" fontId="10" fillId="6" borderId="1" xfId="16" applyFont="1" applyFill="1" applyBorder="1" applyAlignment="1">
      <alignment horizontal="center" vertical="center"/>
    </xf>
    <xf numFmtId="3" fontId="11" fillId="5" borderId="1" xfId="16" applyNumberFormat="1" applyFont="1" applyFill="1" applyBorder="1"/>
    <xf numFmtId="3" fontId="11" fillId="5" borderId="4" xfId="16" applyNumberFormat="1" applyFont="1" applyFill="1" applyBorder="1"/>
    <xf numFmtId="0" fontId="4" fillId="6" borderId="1" xfId="16" applyFont="1" applyFill="1" applyBorder="1" applyAlignment="1">
      <alignment horizontal="center" vertical="center"/>
    </xf>
    <xf numFmtId="3" fontId="4" fillId="4" borderId="4" xfId="16" applyNumberFormat="1" applyFont="1" applyFill="1" applyBorder="1"/>
    <xf numFmtId="3" fontId="6" fillId="5" borderId="1" xfId="16" applyNumberFormat="1" applyFont="1" applyFill="1" applyBorder="1" applyAlignment="1">
      <alignment horizontal="center" vertical="center"/>
    </xf>
    <xf numFmtId="0" fontId="4" fillId="6" borderId="5" xfId="16" applyFont="1" applyFill="1" applyBorder="1" applyAlignment="1">
      <alignment horizontal="center" vertical="center"/>
    </xf>
    <xf numFmtId="3" fontId="4" fillId="2" borderId="5" xfId="16" applyNumberFormat="1" applyFont="1" applyFill="1" applyBorder="1"/>
    <xf numFmtId="3" fontId="4" fillId="3" borderId="5" xfId="16" applyNumberFormat="1" applyFont="1" applyFill="1" applyBorder="1"/>
    <xf numFmtId="3" fontId="4" fillId="6" borderId="5" xfId="16" applyNumberFormat="1" applyFont="1" applyFill="1" applyBorder="1" applyAlignment="1">
      <alignment horizontal="right"/>
    </xf>
    <xf numFmtId="0" fontId="2" fillId="0" borderId="0" xfId="16" applyFont="1" applyFill="1"/>
    <xf numFmtId="3" fontId="6" fillId="11" borderId="32" xfId="16" applyNumberFormat="1" applyFont="1" applyFill="1" applyBorder="1" applyAlignment="1">
      <alignment horizontal="right"/>
    </xf>
    <xf numFmtId="0" fontId="3" fillId="0" borderId="0" xfId="16" applyFill="1" applyBorder="1"/>
    <xf numFmtId="0" fontId="2" fillId="0" borderId="0" xfId="16" applyFont="1" applyFill="1" applyBorder="1"/>
    <xf numFmtId="0" fontId="3" fillId="0" borderId="0" xfId="16" applyBorder="1"/>
    <xf numFmtId="0" fontId="15" fillId="0" borderId="12" xfId="16" applyFont="1" applyFill="1" applyBorder="1" applyAlignment="1">
      <alignment horizontal="left" wrapText="1"/>
    </xf>
    <xf numFmtId="3" fontId="4" fillId="0" borderId="12" xfId="16" applyNumberFormat="1" applyFont="1" applyFill="1" applyBorder="1" applyAlignment="1">
      <alignment horizontal="right" wrapText="1"/>
    </xf>
    <xf numFmtId="0" fontId="4" fillId="6" borderId="12" xfId="16" applyFont="1" applyFill="1" applyBorder="1" applyAlignment="1">
      <alignment horizontal="center" vertical="center"/>
    </xf>
    <xf numFmtId="3" fontId="4" fillId="2" borderId="12" xfId="16" applyNumberFormat="1" applyFont="1" applyFill="1" applyBorder="1"/>
    <xf numFmtId="3" fontId="4" fillId="3" borderId="12" xfId="16" applyNumberFormat="1" applyFont="1" applyFill="1" applyBorder="1"/>
    <xf numFmtId="3" fontId="4" fillId="4" borderId="13" xfId="16" applyNumberFormat="1" applyFont="1" applyFill="1" applyBorder="1"/>
    <xf numFmtId="3" fontId="4" fillId="0" borderId="1" xfId="16" applyNumberFormat="1" applyFont="1" applyFill="1" applyBorder="1" applyAlignment="1">
      <alignment horizontal="right" wrapText="1"/>
    </xf>
    <xf numFmtId="3" fontId="6" fillId="5" borderId="5" xfId="16" applyNumberFormat="1" applyFont="1" applyFill="1" applyBorder="1" applyAlignment="1">
      <alignment horizontal="center" vertical="center"/>
    </xf>
    <xf numFmtId="3" fontId="6" fillId="5" borderId="46" xfId="16" applyNumberFormat="1" applyFont="1" applyFill="1" applyBorder="1" applyAlignment="1">
      <alignment horizontal="right"/>
    </xf>
    <xf numFmtId="0" fontId="4" fillId="4" borderId="17" xfId="16" applyFont="1" applyFill="1" applyBorder="1" applyAlignment="1">
      <alignment horizontal="center" vertical="center" wrapText="1"/>
    </xf>
    <xf numFmtId="0" fontId="6" fillId="4" borderId="31" xfId="16" applyFont="1" applyFill="1" applyBorder="1" applyAlignment="1">
      <alignment horizontal="center" vertical="center" wrapText="1"/>
    </xf>
    <xf numFmtId="15" fontId="4" fillId="4" borderId="31" xfId="16" applyNumberFormat="1" applyFont="1" applyFill="1" applyBorder="1" applyAlignment="1">
      <alignment horizontal="left" vertical="top" wrapText="1"/>
    </xf>
    <xf numFmtId="0" fontId="6" fillId="4" borderId="31" xfId="16" applyFont="1" applyFill="1" applyBorder="1"/>
    <xf numFmtId="3" fontId="6" fillId="4" borderId="31" xfId="16" applyNumberFormat="1" applyFont="1" applyFill="1" applyBorder="1" applyAlignment="1">
      <alignment horizontal="right"/>
    </xf>
    <xf numFmtId="3" fontId="6" fillId="4" borderId="31" xfId="16" applyNumberFormat="1" applyFont="1" applyFill="1" applyBorder="1" applyAlignment="1">
      <alignment horizontal="center" vertical="center"/>
    </xf>
    <xf numFmtId="3" fontId="6" fillId="4" borderId="32" xfId="16" applyNumberFormat="1" applyFont="1" applyFill="1" applyBorder="1" applyAlignment="1">
      <alignment horizontal="right"/>
    </xf>
    <xf numFmtId="3" fontId="6" fillId="11" borderId="31" xfId="16" applyNumberFormat="1" applyFont="1" applyFill="1" applyBorder="1" applyAlignment="1"/>
    <xf numFmtId="3" fontId="6" fillId="11" borderId="31" xfId="16" applyNumberFormat="1" applyFont="1" applyFill="1" applyBorder="1" applyAlignment="1">
      <alignment horizontal="right"/>
    </xf>
    <xf numFmtId="3" fontId="6" fillId="11" borderId="31" xfId="16" applyNumberFormat="1" applyFont="1" applyFill="1" applyBorder="1" applyAlignment="1">
      <alignment horizontal="center" vertical="center"/>
    </xf>
    <xf numFmtId="0" fontId="4" fillId="0" borderId="12" xfId="16" applyFont="1" applyFill="1" applyBorder="1" applyAlignment="1">
      <alignment horizontal="left" wrapText="1"/>
    </xf>
    <xf numFmtId="3" fontId="4" fillId="4" borderId="34" xfId="16" applyNumberFormat="1" applyFont="1" applyFill="1" applyBorder="1"/>
    <xf numFmtId="0" fontId="6" fillId="11" borderId="17" xfId="16" applyFont="1" applyFill="1" applyBorder="1" applyAlignment="1">
      <alignment horizontal="center"/>
    </xf>
    <xf numFmtId="0" fontId="6" fillId="11" borderId="31" xfId="16" applyFont="1" applyFill="1" applyBorder="1" applyAlignment="1">
      <alignment horizontal="center"/>
    </xf>
    <xf numFmtId="0" fontId="6" fillId="11" borderId="31" xfId="16" applyFont="1" applyFill="1" applyBorder="1" applyAlignment="1"/>
    <xf numFmtId="171" fontId="2" fillId="0" borderId="0" xfId="16" applyNumberFormat="1" applyFont="1"/>
    <xf numFmtId="9" fontId="0" fillId="0" borderId="0" xfId="22" applyFont="1"/>
    <xf numFmtId="171" fontId="36" fillId="0" borderId="0" xfId="16" applyNumberFormat="1" applyFont="1"/>
    <xf numFmtId="3" fontId="4" fillId="4" borderId="6" xfId="16" applyNumberFormat="1" applyFont="1" applyFill="1" applyBorder="1"/>
    <xf numFmtId="3" fontId="6" fillId="5" borderId="2" xfId="16" applyNumberFormat="1" applyFont="1" applyFill="1" applyBorder="1" applyAlignment="1">
      <alignment horizontal="right"/>
    </xf>
    <xf numFmtId="0" fontId="6" fillId="4" borderId="50" xfId="16" applyFont="1" applyFill="1" applyBorder="1" applyAlignment="1">
      <alignment horizontal="center" vertical="center" wrapText="1"/>
    </xf>
    <xf numFmtId="15" fontId="4" fillId="4" borderId="50" xfId="16" applyNumberFormat="1" applyFont="1" applyFill="1" applyBorder="1" applyAlignment="1">
      <alignment horizontal="left" vertical="top" wrapText="1"/>
    </xf>
    <xf numFmtId="0" fontId="15" fillId="0" borderId="1" xfId="16" applyFont="1" applyFill="1" applyBorder="1" applyAlignment="1">
      <alignment horizontal="left" wrapText="1"/>
    </xf>
    <xf numFmtId="3" fontId="6" fillId="5" borderId="4" xfId="16" applyNumberFormat="1" applyFont="1" applyFill="1" applyBorder="1" applyAlignment="1">
      <alignment horizontal="right"/>
    </xf>
    <xf numFmtId="171" fontId="37" fillId="0" borderId="0" xfId="16" applyNumberFormat="1" applyFont="1"/>
    <xf numFmtId="3" fontId="4" fillId="0" borderId="19" xfId="16" applyNumberFormat="1" applyFont="1" applyFill="1" applyBorder="1" applyAlignment="1">
      <alignment horizontal="right" wrapText="1"/>
    </xf>
    <xf numFmtId="0" fontId="4" fillId="6" borderId="19" xfId="16" applyFont="1" applyFill="1" applyBorder="1" applyAlignment="1">
      <alignment horizontal="center" vertical="center"/>
    </xf>
    <xf numFmtId="3" fontId="4" fillId="2" borderId="19" xfId="16" applyNumberFormat="1" applyFont="1" applyFill="1" applyBorder="1"/>
    <xf numFmtId="3" fontId="4" fillId="3" borderId="19" xfId="16" applyNumberFormat="1" applyFont="1" applyFill="1" applyBorder="1"/>
    <xf numFmtId="3" fontId="4" fillId="6" borderId="19" xfId="16" applyNumberFormat="1" applyFont="1" applyFill="1" applyBorder="1" applyAlignment="1">
      <alignment horizontal="right"/>
    </xf>
    <xf numFmtId="0" fontId="23" fillId="0" borderId="1" xfId="16" applyFont="1" applyFill="1" applyBorder="1" applyAlignment="1">
      <alignment horizontal="left" wrapText="1"/>
    </xf>
    <xf numFmtId="0" fontId="13" fillId="0" borderId="0" xfId="16" applyFont="1" applyFill="1" applyBorder="1" applyAlignment="1">
      <alignment horizontal="right" vertical="center"/>
    </xf>
    <xf numFmtId="0" fontId="4" fillId="0" borderId="0" xfId="16" applyFont="1" applyBorder="1"/>
    <xf numFmtId="3" fontId="13" fillId="5" borderId="33" xfId="16" applyNumberFormat="1" applyFont="1" applyFill="1" applyBorder="1" applyAlignment="1">
      <alignment horizontal="center" vertical="center"/>
    </xf>
    <xf numFmtId="0" fontId="6" fillId="0" borderId="0" xfId="16" applyFont="1" applyFill="1" applyBorder="1" applyAlignment="1">
      <alignment horizontal="right"/>
    </xf>
    <xf numFmtId="3" fontId="11" fillId="8" borderId="33" xfId="16" applyNumberFormat="1" applyFont="1" applyFill="1" applyBorder="1" applyAlignment="1">
      <alignment horizontal="right"/>
    </xf>
    <xf numFmtId="0" fontId="23" fillId="0" borderId="1" xfId="16" applyFont="1" applyFill="1" applyBorder="1"/>
    <xf numFmtId="3" fontId="4" fillId="0" borderId="52" xfId="16" applyNumberFormat="1" applyFont="1" applyFill="1" applyBorder="1" applyAlignment="1">
      <alignment horizontal="right" wrapText="1"/>
    </xf>
    <xf numFmtId="171" fontId="0" fillId="0" borderId="0" xfId="8" applyNumberFormat="1" applyFont="1"/>
    <xf numFmtId="3" fontId="4" fillId="0" borderId="3" xfId="16" applyNumberFormat="1" applyFont="1" applyFill="1" applyBorder="1" applyAlignment="1">
      <alignment horizontal="right" wrapText="1"/>
    </xf>
    <xf numFmtId="171" fontId="3" fillId="0" borderId="0" xfId="8" applyNumberFormat="1" applyFont="1"/>
    <xf numFmtId="171" fontId="36" fillId="0" borderId="0" xfId="8" applyNumberFormat="1" applyFont="1"/>
    <xf numFmtId="171" fontId="2" fillId="0" borderId="0" xfId="8" applyNumberFormat="1" applyFont="1"/>
    <xf numFmtId="0" fontId="23" fillId="0" borderId="12" xfId="16" applyFont="1" applyFill="1" applyBorder="1"/>
    <xf numFmtId="3" fontId="6" fillId="4" borderId="31" xfId="16" applyNumberFormat="1" applyFont="1" applyFill="1" applyBorder="1" applyAlignment="1">
      <alignment horizontal="center"/>
    </xf>
    <xf numFmtId="3" fontId="4" fillId="0" borderId="28" xfId="16" applyNumberFormat="1" applyFont="1" applyFill="1" applyBorder="1" applyAlignment="1">
      <alignment horizontal="right" wrapText="1"/>
    </xf>
    <xf numFmtId="0" fontId="6" fillId="10" borderId="12" xfId="16" applyFont="1" applyFill="1" applyBorder="1" applyAlignment="1">
      <alignment horizontal="center" vertical="center" wrapText="1"/>
    </xf>
    <xf numFmtId="15" fontId="6" fillId="10" borderId="36" xfId="16" applyNumberFormat="1" applyFont="1" applyFill="1" applyBorder="1" applyAlignment="1">
      <alignment horizontal="center" vertical="center" wrapText="1"/>
    </xf>
    <xf numFmtId="0" fontId="11" fillId="5" borderId="33" xfId="16" applyFont="1" applyFill="1" applyBorder="1"/>
    <xf numFmtId="0" fontId="11" fillId="8" borderId="33" xfId="16" applyFont="1" applyFill="1" applyBorder="1"/>
    <xf numFmtId="1" fontId="11" fillId="8" borderId="33" xfId="16" applyNumberFormat="1" applyFont="1" applyFill="1" applyBorder="1" applyAlignment="1">
      <alignment horizontal="center"/>
    </xf>
    <xf numFmtId="0" fontId="3" fillId="0" borderId="0" xfId="16" applyFont="1" applyAlignment="1">
      <alignment textRotation="90"/>
    </xf>
    <xf numFmtId="0" fontId="6" fillId="5" borderId="12" xfId="16" applyFont="1" applyFill="1" applyBorder="1"/>
    <xf numFmtId="3" fontId="4" fillId="4" borderId="2" xfId="16" applyNumberFormat="1" applyFont="1" applyFill="1" applyBorder="1"/>
    <xf numFmtId="0" fontId="6" fillId="11" borderId="55" xfId="16" applyFont="1" applyFill="1" applyBorder="1" applyAlignment="1">
      <alignment horizontal="center"/>
    </xf>
    <xf numFmtId="0" fontId="23" fillId="0" borderId="12" xfId="16" applyFont="1" applyFill="1" applyBorder="1" applyAlignment="1">
      <alignment horizontal="left" wrapText="1"/>
    </xf>
    <xf numFmtId="0" fontId="4" fillId="0" borderId="3" xfId="16" applyFont="1" applyFill="1" applyBorder="1" applyAlignment="1">
      <alignment horizontal="left" wrapText="1"/>
    </xf>
    <xf numFmtId="0" fontId="6" fillId="10" borderId="36" xfId="16" applyFont="1" applyFill="1" applyBorder="1" applyAlignment="1">
      <alignment vertical="center" wrapText="1"/>
    </xf>
    <xf numFmtId="0" fontId="5" fillId="0" borderId="0" xfId="16" applyFont="1" applyBorder="1" applyAlignment="1">
      <alignment textRotation="90"/>
    </xf>
    <xf numFmtId="4" fontId="3" fillId="0" borderId="0" xfId="16" applyNumberFormat="1"/>
    <xf numFmtId="3" fontId="4" fillId="4" borderId="12" xfId="16" applyNumberFormat="1" applyFont="1" applyFill="1" applyBorder="1"/>
    <xf numFmtId="0" fontId="6" fillId="0" borderId="3" xfId="16" applyFont="1" applyBorder="1"/>
    <xf numFmtId="0" fontId="6" fillId="5" borderId="52" xfId="16" applyFont="1" applyFill="1" applyBorder="1"/>
    <xf numFmtId="0" fontId="23" fillId="0" borderId="3" xfId="16" applyFont="1" applyBorder="1"/>
    <xf numFmtId="0" fontId="6" fillId="0" borderId="1" xfId="16" applyFont="1" applyFill="1" applyBorder="1"/>
    <xf numFmtId="169" fontId="13" fillId="5" borderId="33" xfId="2" applyNumberFormat="1" applyFont="1" applyFill="1" applyBorder="1" applyAlignment="1">
      <alignment horizontal="center" vertical="center"/>
    </xf>
    <xf numFmtId="0" fontId="6" fillId="12" borderId="33" xfId="16" applyFont="1" applyFill="1" applyBorder="1" applyAlignment="1">
      <alignment horizontal="center" vertical="center"/>
    </xf>
    <xf numFmtId="0" fontId="6" fillId="13" borderId="33" xfId="16" applyFont="1" applyFill="1" applyBorder="1" applyAlignment="1">
      <alignment horizontal="center" vertical="center"/>
    </xf>
    <xf numFmtId="0" fontId="6" fillId="13" borderId="33" xfId="16" applyFont="1" applyFill="1" applyBorder="1" applyAlignment="1">
      <alignment horizontal="center" vertical="center" wrapText="1"/>
    </xf>
    <xf numFmtId="3" fontId="6" fillId="13" borderId="33" xfId="16" applyNumberFormat="1" applyFont="1" applyFill="1" applyBorder="1" applyAlignment="1">
      <alignment horizontal="center" vertical="center" wrapText="1"/>
    </xf>
    <xf numFmtId="0" fontId="23" fillId="0" borderId="52" xfId="16" applyFont="1" applyFill="1" applyBorder="1"/>
    <xf numFmtId="3" fontId="4" fillId="4" borderId="22" xfId="16" applyNumberFormat="1" applyFont="1" applyFill="1" applyBorder="1"/>
    <xf numFmtId="0" fontId="4" fillId="20" borderId="12" xfId="16" applyFont="1" applyFill="1" applyBorder="1" applyAlignment="1">
      <alignment horizontal="center" vertical="center"/>
    </xf>
    <xf numFmtId="0" fontId="39" fillId="10" borderId="36" xfId="16" applyFont="1" applyFill="1" applyBorder="1" applyAlignment="1">
      <alignment vertical="center" wrapText="1"/>
    </xf>
    <xf numFmtId="0" fontId="39" fillId="10" borderId="12" xfId="16" applyFont="1" applyFill="1" applyBorder="1" applyAlignment="1">
      <alignment vertical="center" wrapText="1"/>
    </xf>
    <xf numFmtId="0" fontId="38" fillId="10" borderId="1" xfId="16" applyFont="1" applyFill="1" applyBorder="1" applyAlignment="1">
      <alignment vertical="center" wrapText="1"/>
    </xf>
    <xf numFmtId="3" fontId="40" fillId="11" borderId="37" xfId="16" applyNumberFormat="1" applyFont="1" applyFill="1" applyBorder="1" applyAlignment="1">
      <alignment horizontal="center"/>
    </xf>
    <xf numFmtId="0" fontId="41" fillId="0" borderId="0" xfId="16" applyFont="1" applyBorder="1" applyAlignment="1">
      <alignment textRotation="90"/>
    </xf>
    <xf numFmtId="0" fontId="42" fillId="0" borderId="0" xfId="16" applyFont="1" applyBorder="1"/>
    <xf numFmtId="0" fontId="40" fillId="21" borderId="33" xfId="16" applyFont="1" applyFill="1" applyBorder="1" applyAlignment="1">
      <alignment horizontal="left" vertical="center"/>
    </xf>
    <xf numFmtId="3" fontId="40" fillId="21" borderId="33" xfId="16" applyNumberFormat="1" applyFont="1" applyFill="1" applyBorder="1" applyAlignment="1">
      <alignment horizontal="center" vertical="center"/>
    </xf>
    <xf numFmtId="0" fontId="35" fillId="0" borderId="0" xfId="16" applyFont="1" applyFill="1" applyBorder="1" applyAlignment="1">
      <alignment horizontal="right" vertical="center"/>
    </xf>
    <xf numFmtId="3" fontId="40" fillId="21" borderId="33" xfId="16" applyNumberFormat="1" applyFont="1" applyFill="1" applyBorder="1" applyAlignment="1">
      <alignment horizontal="right" vertical="center" wrapText="1"/>
    </xf>
    <xf numFmtId="3" fontId="40" fillId="21" borderId="51" xfId="16" applyNumberFormat="1" applyFont="1" applyFill="1" applyBorder="1" applyAlignment="1">
      <alignment horizontal="center" vertical="center" wrapText="1"/>
    </xf>
    <xf numFmtId="3" fontId="40" fillId="21" borderId="51" xfId="16" applyNumberFormat="1" applyFont="1" applyFill="1" applyBorder="1" applyAlignment="1">
      <alignment horizontal="right" vertical="center" wrapText="1"/>
    </xf>
    <xf numFmtId="171" fontId="43" fillId="0" borderId="0" xfId="16" applyNumberFormat="1" applyFont="1" applyFill="1"/>
    <xf numFmtId="0" fontId="43" fillId="0" borderId="0" xfId="16" applyFont="1" applyFill="1"/>
    <xf numFmtId="0" fontId="44" fillId="10" borderId="1" xfId="16" applyFont="1" applyFill="1" applyBorder="1" applyAlignment="1">
      <alignment horizontal="center" vertical="center" wrapText="1"/>
    </xf>
    <xf numFmtId="0" fontId="38" fillId="10" borderId="1" xfId="16" applyFont="1" applyFill="1" applyBorder="1" applyAlignment="1">
      <alignment horizontal="center" vertical="center" wrapText="1"/>
    </xf>
    <xf numFmtId="0" fontId="6" fillId="0" borderId="52" xfId="16" applyFont="1" applyBorder="1"/>
    <xf numFmtId="3" fontId="11" fillId="8" borderId="33" xfId="16" applyNumberFormat="1" applyFont="1" applyFill="1" applyBorder="1" applyAlignment="1">
      <alignment horizontal="center"/>
    </xf>
    <xf numFmtId="0" fontId="4" fillId="4" borderId="56" xfId="16" applyFont="1" applyFill="1" applyBorder="1" applyAlignment="1">
      <alignment horizontal="center" vertical="center" wrapText="1"/>
    </xf>
    <xf numFmtId="3" fontId="6" fillId="5" borderId="19" xfId="16" applyNumberFormat="1" applyFont="1" applyFill="1" applyBorder="1" applyAlignment="1">
      <alignment horizontal="right"/>
    </xf>
    <xf numFmtId="0" fontId="45" fillId="10" borderId="1" xfId="16" applyFont="1" applyFill="1" applyBorder="1" applyAlignment="1">
      <alignment horizontal="center" vertical="center" wrapText="1"/>
    </xf>
    <xf numFmtId="0" fontId="46" fillId="10" borderId="1" xfId="16" applyFont="1" applyFill="1" applyBorder="1" applyAlignment="1">
      <alignment horizontal="center" vertical="center" wrapText="1"/>
    </xf>
    <xf numFmtId="0" fontId="8" fillId="15" borderId="18" xfId="16" applyFont="1" applyFill="1" applyBorder="1" applyAlignment="1">
      <alignment horizontal="center" vertical="center" textRotation="90"/>
    </xf>
    <xf numFmtId="3" fontId="6" fillId="11" borderId="32" xfId="16" applyNumberFormat="1" applyFont="1" applyFill="1" applyBorder="1" applyAlignment="1">
      <alignment horizontal="center"/>
    </xf>
    <xf numFmtId="1" fontId="4" fillId="6" borderId="1" xfId="16" applyNumberFormat="1" applyFont="1" applyFill="1" applyBorder="1" applyAlignment="1">
      <alignment horizontal="center" vertical="center"/>
    </xf>
    <xf numFmtId="1" fontId="4" fillId="6" borderId="12" xfId="16" applyNumberFormat="1" applyFont="1" applyFill="1" applyBorder="1" applyAlignment="1">
      <alignment horizontal="center" vertical="center"/>
    </xf>
    <xf numFmtId="0" fontId="23" fillId="20" borderId="12" xfId="16" applyFont="1" applyFill="1" applyBorder="1" applyAlignment="1">
      <alignment horizontal="left" wrapText="1"/>
    </xf>
    <xf numFmtId="3" fontId="10" fillId="0" borderId="26" xfId="16" applyNumberFormat="1" applyFont="1" applyFill="1" applyBorder="1" applyAlignment="1">
      <alignment horizontal="left" wrapText="1"/>
    </xf>
    <xf numFmtId="0" fontId="4" fillId="6" borderId="26" xfId="16" applyFont="1" applyFill="1" applyBorder="1" applyAlignment="1">
      <alignment horizontal="center" vertical="center"/>
    </xf>
    <xf numFmtId="3" fontId="4" fillId="2" borderId="26" xfId="16" applyNumberFormat="1" applyFont="1" applyFill="1" applyBorder="1"/>
    <xf numFmtId="3" fontId="4" fillId="3" borderId="26" xfId="16" applyNumberFormat="1" applyFont="1" applyFill="1" applyBorder="1"/>
    <xf numFmtId="3" fontId="4" fillId="6" borderId="26" xfId="16" applyNumberFormat="1" applyFont="1" applyFill="1" applyBorder="1" applyAlignment="1">
      <alignment horizontal="right"/>
    </xf>
    <xf numFmtId="0" fontId="11" fillId="5" borderId="1" xfId="16" applyFont="1" applyFill="1" applyBorder="1"/>
    <xf numFmtId="3" fontId="11" fillId="8" borderId="47" xfId="16" applyNumberFormat="1" applyFont="1" applyFill="1" applyBorder="1" applyAlignment="1">
      <alignment horizontal="center"/>
    </xf>
    <xf numFmtId="4" fontId="3" fillId="0" borderId="0" xfId="16" applyNumberFormat="1" applyAlignment="1">
      <alignment horizontal="center"/>
    </xf>
    <xf numFmtId="169" fontId="13" fillId="5" borderId="33" xfId="2" applyNumberFormat="1" applyFont="1" applyFill="1" applyBorder="1" applyAlignment="1">
      <alignment vertical="center"/>
    </xf>
    <xf numFmtId="0" fontId="47" fillId="10" borderId="12" xfId="16" applyFont="1" applyFill="1" applyBorder="1" applyAlignment="1">
      <alignment horizontal="center" vertical="center" wrapText="1"/>
    </xf>
    <xf numFmtId="0" fontId="6" fillId="0" borderId="23" xfId="16" applyFont="1" applyBorder="1"/>
    <xf numFmtId="0" fontId="15" fillId="0" borderId="29" xfId="16" applyFont="1" applyFill="1" applyBorder="1"/>
    <xf numFmtId="3" fontId="6" fillId="5" borderId="5" xfId="16" applyNumberFormat="1" applyFont="1" applyFill="1" applyBorder="1" applyAlignment="1">
      <alignment horizontal="right" vertical="center"/>
    </xf>
    <xf numFmtId="3" fontId="4" fillId="0" borderId="21" xfId="16" applyNumberFormat="1" applyFont="1" applyFill="1" applyBorder="1" applyAlignment="1">
      <alignment horizontal="right" wrapText="1"/>
    </xf>
    <xf numFmtId="3" fontId="4" fillId="0" borderId="5" xfId="16" applyNumberFormat="1" applyFont="1" applyFill="1" applyBorder="1" applyAlignment="1">
      <alignment horizontal="right" wrapText="1"/>
    </xf>
    <xf numFmtId="0" fontId="48" fillId="10" borderId="36" xfId="16" applyFont="1" applyFill="1" applyBorder="1" applyAlignment="1">
      <alignment vertical="center" wrapText="1"/>
    </xf>
    <xf numFmtId="0" fontId="49" fillId="10" borderId="9" xfId="16" applyFont="1" applyFill="1" applyBorder="1" applyAlignment="1">
      <alignment horizontal="center" vertical="center" wrapText="1"/>
    </xf>
    <xf numFmtId="0" fontId="38" fillId="10" borderId="5" xfId="16" applyFont="1" applyFill="1" applyBorder="1" applyAlignment="1">
      <alignment horizontal="center" vertical="center" wrapText="1"/>
    </xf>
    <xf numFmtId="3" fontId="4" fillId="4" borderId="54" xfId="16" applyNumberFormat="1" applyFont="1" applyFill="1" applyBorder="1"/>
    <xf numFmtId="3" fontId="30" fillId="5" borderId="33" xfId="16" applyNumberFormat="1" applyFont="1" applyFill="1" applyBorder="1" applyAlignment="1">
      <alignment horizontal="right" vertical="center"/>
    </xf>
    <xf numFmtId="3" fontId="30" fillId="5" borderId="33" xfId="16" applyNumberFormat="1" applyFont="1" applyFill="1" applyBorder="1" applyAlignment="1">
      <alignment horizontal="center" vertical="center"/>
    </xf>
    <xf numFmtId="3" fontId="10" fillId="4" borderId="1" xfId="16" applyNumberFormat="1" applyFont="1" applyFill="1" applyBorder="1"/>
    <xf numFmtId="3" fontId="10" fillId="0" borderId="3" xfId="16" applyNumberFormat="1" applyFont="1" applyFill="1" applyBorder="1" applyAlignment="1">
      <alignment horizontal="right" wrapText="1"/>
    </xf>
    <xf numFmtId="3" fontId="11" fillId="5" borderId="1" xfId="16" applyNumberFormat="1" applyFont="1" applyFill="1" applyBorder="1" applyAlignment="1">
      <alignment horizontal="center"/>
    </xf>
    <xf numFmtId="0" fontId="11" fillId="4" borderId="31" xfId="16" applyFont="1" applyFill="1" applyBorder="1"/>
    <xf numFmtId="3" fontId="11" fillId="4" borderId="31" xfId="16" applyNumberFormat="1" applyFont="1" applyFill="1" applyBorder="1" applyAlignment="1">
      <alignment horizontal="right"/>
    </xf>
    <xf numFmtId="3" fontId="11" fillId="4" borderId="31" xfId="16" applyNumberFormat="1" applyFont="1" applyFill="1" applyBorder="1" applyAlignment="1">
      <alignment horizontal="center" vertical="center"/>
    </xf>
    <xf numFmtId="3" fontId="11" fillId="4" borderId="32" xfId="16" applyNumberFormat="1" applyFont="1" applyFill="1" applyBorder="1" applyAlignment="1">
      <alignment horizontal="right"/>
    </xf>
    <xf numFmtId="3" fontId="11" fillId="11" borderId="31" xfId="16" applyNumberFormat="1" applyFont="1" applyFill="1" applyBorder="1" applyAlignment="1"/>
    <xf numFmtId="3" fontId="10" fillId="4" borderId="34" xfId="16" applyNumberFormat="1" applyFont="1" applyFill="1" applyBorder="1"/>
    <xf numFmtId="3" fontId="10" fillId="0" borderId="52" xfId="16" applyNumberFormat="1" applyFont="1" applyFill="1" applyBorder="1" applyAlignment="1">
      <alignment horizontal="right" wrapText="1"/>
    </xf>
    <xf numFmtId="0" fontId="11" fillId="0" borderId="1" xfId="16" applyFont="1" applyFill="1" applyBorder="1" applyAlignment="1">
      <alignment horizontal="left" wrapText="1"/>
    </xf>
    <xf numFmtId="3" fontId="10" fillId="4" borderId="12" xfId="16" applyNumberFormat="1" applyFont="1" applyFill="1" applyBorder="1"/>
    <xf numFmtId="3" fontId="11" fillId="4" borderId="32" xfId="16" applyNumberFormat="1" applyFont="1" applyFill="1" applyBorder="1" applyAlignment="1">
      <alignment horizontal="center"/>
    </xf>
    <xf numFmtId="3" fontId="11" fillId="11" borderId="32" xfId="16" applyNumberFormat="1" applyFont="1" applyFill="1" applyBorder="1" applyAlignment="1">
      <alignment horizontal="center"/>
    </xf>
    <xf numFmtId="0" fontId="6" fillId="4" borderId="58" xfId="16" applyFont="1" applyFill="1" applyBorder="1" applyAlignment="1">
      <alignment horizontal="center" vertical="center" wrapText="1"/>
    </xf>
    <xf numFmtId="0" fontId="50" fillId="10" borderId="9" xfId="16" applyFont="1" applyFill="1" applyBorder="1" applyAlignment="1">
      <alignment horizontal="center" vertical="center" wrapText="1"/>
    </xf>
    <xf numFmtId="0" fontId="15" fillId="0" borderId="3" xfId="16" applyFont="1" applyFill="1" applyBorder="1" applyAlignment="1">
      <alignment horizontal="left" wrapText="1"/>
    </xf>
    <xf numFmtId="0" fontId="15" fillId="20" borderId="1" xfId="16" applyFont="1" applyFill="1" applyBorder="1" applyAlignment="1">
      <alignment horizontal="left" wrapText="1"/>
    </xf>
    <xf numFmtId="0" fontId="47" fillId="10" borderId="53" xfId="16" applyFont="1" applyFill="1" applyBorder="1" applyAlignment="1">
      <alignment vertical="center" wrapText="1"/>
    </xf>
    <xf numFmtId="0" fontId="47" fillId="10" borderId="12" xfId="16" applyFont="1" applyFill="1" applyBorder="1" applyAlignment="1">
      <alignment vertical="center" wrapText="1"/>
    </xf>
    <xf numFmtId="0" fontId="4" fillId="0" borderId="1" xfId="16" applyFont="1" applyFill="1" applyBorder="1" applyAlignment="1">
      <alignment horizontal="center" vertical="center"/>
    </xf>
    <xf numFmtId="0" fontId="47" fillId="10" borderId="59" xfId="16" applyFont="1" applyFill="1" applyBorder="1" applyAlignment="1">
      <alignment vertical="center" wrapText="1"/>
    </xf>
    <xf numFmtId="0" fontId="47" fillId="10" borderId="18" xfId="16" applyFont="1" applyFill="1" applyBorder="1" applyAlignment="1">
      <alignment vertical="center" wrapText="1"/>
    </xf>
    <xf numFmtId="0" fontId="4" fillId="20" borderId="18" xfId="16" applyFont="1" applyFill="1" applyBorder="1" applyAlignment="1">
      <alignment horizontal="left" wrapText="1"/>
    </xf>
    <xf numFmtId="0" fontId="16" fillId="20" borderId="26" xfId="16" applyFont="1" applyFill="1" applyBorder="1" applyAlignment="1">
      <alignment horizontal="left" wrapText="1"/>
    </xf>
    <xf numFmtId="0" fontId="51" fillId="10" borderId="53" xfId="16" applyFont="1" applyFill="1" applyBorder="1" applyAlignment="1">
      <alignment vertical="center" wrapText="1"/>
    </xf>
    <xf numFmtId="0" fontId="51" fillId="10" borderId="12" xfId="16" applyFont="1" applyFill="1" applyBorder="1" applyAlignment="1">
      <alignment vertical="center" wrapText="1"/>
    </xf>
    <xf numFmtId="0" fontId="16" fillId="0" borderId="26" xfId="16" applyFont="1" applyFill="1" applyBorder="1" applyAlignment="1">
      <alignment horizontal="left" wrapText="1"/>
    </xf>
    <xf numFmtId="0" fontId="51" fillId="10" borderId="1" xfId="16" applyFont="1" applyFill="1" applyBorder="1" applyAlignment="1">
      <alignment vertical="center" wrapText="1"/>
    </xf>
    <xf numFmtId="0" fontId="16" fillId="0" borderId="1" xfId="16" applyFont="1" applyFill="1" applyBorder="1" applyAlignment="1">
      <alignment horizontal="left" wrapText="1"/>
    </xf>
    <xf numFmtId="0" fontId="4" fillId="5" borderId="1" xfId="16" applyFont="1" applyFill="1" applyBorder="1" applyAlignment="1">
      <alignment horizontal="center" vertical="center" wrapText="1"/>
    </xf>
    <xf numFmtId="15" fontId="4" fillId="5" borderId="5" xfId="16" applyNumberFormat="1" applyFont="1" applyFill="1" applyBorder="1" applyAlignment="1">
      <alignment horizontal="center" vertical="center" wrapText="1"/>
    </xf>
    <xf numFmtId="15" fontId="4" fillId="5" borderId="18" xfId="16" applyNumberFormat="1" applyFont="1" applyFill="1" applyBorder="1" applyAlignment="1">
      <alignment horizontal="center" vertical="center" wrapText="1"/>
    </xf>
    <xf numFmtId="15" fontId="4" fillId="5" borderId="12" xfId="16" applyNumberFormat="1" applyFont="1" applyFill="1" applyBorder="1" applyAlignment="1">
      <alignment horizontal="center" vertical="center" wrapText="1"/>
    </xf>
    <xf numFmtId="0" fontId="4" fillId="5" borderId="5" xfId="16" applyFont="1" applyFill="1" applyBorder="1" applyAlignment="1">
      <alignment horizontal="center" vertical="center" wrapText="1"/>
    </xf>
    <xf numFmtId="0" fontId="4" fillId="5" borderId="18" xfId="16" applyFont="1" applyFill="1" applyBorder="1" applyAlignment="1">
      <alignment horizontal="center" vertical="center" wrapText="1"/>
    </xf>
    <xf numFmtId="0" fontId="4" fillId="5" borderId="12" xfId="16" applyFont="1" applyFill="1" applyBorder="1" applyAlignment="1">
      <alignment horizontal="center" vertical="center" wrapText="1"/>
    </xf>
    <xf numFmtId="15" fontId="4" fillId="5" borderId="19" xfId="16" applyNumberFormat="1" applyFont="1" applyFill="1" applyBorder="1" applyAlignment="1">
      <alignment horizontal="center" vertical="center" wrapText="1"/>
    </xf>
    <xf numFmtId="15" fontId="4" fillId="5" borderId="20" xfId="16" applyNumberFormat="1" applyFont="1" applyFill="1" applyBorder="1" applyAlignment="1">
      <alignment horizontal="center" vertical="center" wrapText="1"/>
    </xf>
    <xf numFmtId="15" fontId="4" fillId="5" borderId="1" xfId="16" applyNumberFormat="1" applyFont="1" applyFill="1" applyBorder="1" applyAlignment="1">
      <alignment horizontal="center" vertical="center" wrapText="1"/>
    </xf>
    <xf numFmtId="0" fontId="10" fillId="0" borderId="11" xfId="16" applyFont="1" applyBorder="1" applyAlignment="1">
      <alignment horizontal="center" vertical="center" wrapText="1"/>
    </xf>
    <xf numFmtId="0" fontId="10" fillId="5" borderId="18" xfId="16" applyFont="1" applyFill="1" applyBorder="1" applyAlignment="1">
      <alignment horizontal="center" vertical="center" wrapText="1"/>
    </xf>
    <xf numFmtId="0" fontId="10" fillId="5" borderId="12" xfId="16" applyFont="1" applyFill="1" applyBorder="1" applyAlignment="1">
      <alignment horizontal="center" vertical="center" wrapText="1"/>
    </xf>
    <xf numFmtId="0" fontId="10" fillId="0" borderId="61" xfId="16" applyFont="1" applyBorder="1" applyAlignment="1">
      <alignment horizontal="center" vertical="center" wrapText="1"/>
    </xf>
    <xf numFmtId="15" fontId="10" fillId="5" borderId="18" xfId="16" applyNumberFormat="1" applyFont="1" applyFill="1" applyBorder="1" applyAlignment="1">
      <alignment horizontal="center" vertical="center" wrapText="1"/>
    </xf>
    <xf numFmtId="0" fontId="25" fillId="5" borderId="18" xfId="16" applyFont="1" applyFill="1" applyBorder="1" applyAlignment="1">
      <alignment horizontal="center" vertical="center" wrapText="1"/>
    </xf>
    <xf numFmtId="0" fontId="4" fillId="0" borderId="61" xfId="16" applyFont="1" applyBorder="1" applyAlignment="1">
      <alignment horizontal="center" vertical="center" wrapText="1"/>
    </xf>
    <xf numFmtId="0" fontId="8" fillId="15" borderId="24" xfId="16" applyFont="1" applyFill="1" applyBorder="1" applyAlignment="1">
      <alignment horizontal="center" vertical="center" textRotation="90"/>
    </xf>
    <xf numFmtId="0" fontId="6" fillId="5" borderId="18" xfId="16" applyFont="1" applyFill="1" applyBorder="1" applyAlignment="1">
      <alignment horizontal="center" vertical="center" wrapText="1"/>
    </xf>
    <xf numFmtId="0" fontId="4" fillId="5" borderId="60" xfId="16" applyFont="1" applyFill="1" applyBorder="1" applyAlignment="1">
      <alignment horizontal="center" vertical="center" wrapText="1"/>
    </xf>
    <xf numFmtId="0" fontId="52" fillId="10" borderId="20" xfId="16" applyFont="1" applyFill="1" applyBorder="1" applyAlignment="1">
      <alignment horizontal="center" vertical="center" wrapText="1"/>
    </xf>
    <xf numFmtId="0" fontId="52" fillId="10" borderId="18" xfId="16" applyFont="1" applyFill="1" applyBorder="1" applyAlignment="1">
      <alignment horizontal="center" vertical="center" wrapText="1"/>
    </xf>
    <xf numFmtId="0" fontId="6" fillId="4" borderId="31" xfId="16" applyFont="1" applyFill="1" applyBorder="1" applyAlignment="1">
      <alignment horizontal="center" vertical="center"/>
    </xf>
    <xf numFmtId="0" fontId="6" fillId="11" borderId="31" xfId="16" applyFont="1" applyFill="1" applyBorder="1" applyAlignment="1">
      <alignment horizontal="center"/>
    </xf>
    <xf numFmtId="0" fontId="4" fillId="0" borderId="11" xfId="16" applyFont="1" applyBorder="1" applyAlignment="1">
      <alignment horizontal="center" vertical="center" wrapText="1"/>
    </xf>
    <xf numFmtId="0" fontId="4" fillId="0" borderId="7" xfId="16" applyFont="1" applyBorder="1" applyAlignment="1">
      <alignment horizontal="center" vertical="center" wrapText="1"/>
    </xf>
    <xf numFmtId="0" fontId="8" fillId="15" borderId="18" xfId="16" applyFont="1" applyFill="1" applyBorder="1" applyAlignment="1">
      <alignment horizontal="center" vertical="center" textRotation="90"/>
    </xf>
    <xf numFmtId="0" fontId="8" fillId="15" borderId="12" xfId="16" applyFont="1" applyFill="1" applyBorder="1" applyAlignment="1">
      <alignment horizontal="center" vertical="center" textRotation="90"/>
    </xf>
    <xf numFmtId="0" fontId="6" fillId="5" borderId="12" xfId="16" applyFont="1" applyFill="1" applyBorder="1" applyAlignment="1">
      <alignment horizontal="center" vertical="center" wrapText="1"/>
    </xf>
    <xf numFmtId="15" fontId="23" fillId="5" borderId="18" xfId="16" applyNumberFormat="1" applyFont="1" applyFill="1" applyBorder="1" applyAlignment="1">
      <alignment horizontal="center" vertical="center" wrapText="1"/>
    </xf>
    <xf numFmtId="15" fontId="23" fillId="5" borderId="12" xfId="16" applyNumberFormat="1" applyFont="1" applyFill="1" applyBorder="1" applyAlignment="1">
      <alignment horizontal="center" vertical="center" wrapText="1"/>
    </xf>
    <xf numFmtId="0" fontId="39" fillId="10" borderId="20" xfId="16" applyFont="1" applyFill="1" applyBorder="1" applyAlignment="1">
      <alignment horizontal="center" vertical="center" wrapText="1"/>
    </xf>
    <xf numFmtId="0" fontId="39" fillId="10" borderId="12" xfId="16" applyFont="1" applyFill="1" applyBorder="1" applyAlignment="1">
      <alignment horizontal="center" vertical="center" wrapText="1"/>
    </xf>
    <xf numFmtId="0" fontId="4" fillId="0" borderId="8" xfId="16" applyFont="1" applyBorder="1" applyAlignment="1">
      <alignment horizontal="center" vertical="center" wrapText="1"/>
    </xf>
    <xf numFmtId="0" fontId="39" fillId="10" borderId="18" xfId="16" applyFont="1" applyFill="1" applyBorder="1" applyAlignment="1">
      <alignment horizontal="center" vertical="center" wrapText="1"/>
    </xf>
    <xf numFmtId="0" fontId="8" fillId="15" borderId="5" xfId="16" applyFont="1" applyFill="1" applyBorder="1" applyAlignment="1">
      <alignment horizontal="center" vertical="center" textRotation="90"/>
    </xf>
    <xf numFmtId="0" fontId="6" fillId="5" borderId="5" xfId="16" applyFont="1" applyFill="1" applyBorder="1" applyAlignment="1">
      <alignment horizontal="center" vertical="center" wrapText="1"/>
    </xf>
    <xf numFmtId="15" fontId="23" fillId="5" borderId="5" xfId="16" applyNumberFormat="1" applyFont="1" applyFill="1" applyBorder="1" applyAlignment="1">
      <alignment horizontal="center" vertical="center" wrapText="1"/>
    </xf>
    <xf numFmtId="0" fontId="39" fillId="10" borderId="5" xfId="16" applyFont="1" applyFill="1" applyBorder="1" applyAlignment="1">
      <alignment horizontal="center" vertical="center" wrapText="1"/>
    </xf>
    <xf numFmtId="0" fontId="6" fillId="4" borderId="50" xfId="16" applyFont="1" applyFill="1" applyBorder="1" applyAlignment="1">
      <alignment horizontal="center" vertical="center"/>
    </xf>
    <xf numFmtId="0" fontId="4" fillId="0" borderId="1" xfId="16" applyFont="1" applyBorder="1" applyAlignment="1">
      <alignment horizontal="center" vertical="center" wrapText="1"/>
    </xf>
    <xf numFmtId="0" fontId="8" fillId="15" borderId="1" xfId="16" applyFont="1" applyFill="1" applyBorder="1" applyAlignment="1">
      <alignment horizontal="center" vertical="center" textRotation="90"/>
    </xf>
    <xf numFmtId="0" fontId="6" fillId="5" borderId="1" xfId="16" applyFont="1" applyFill="1" applyBorder="1" applyAlignment="1">
      <alignment horizontal="center" vertical="center" wrapText="1"/>
    </xf>
    <xf numFmtId="15" fontId="23" fillId="5" borderId="1" xfId="16" applyNumberFormat="1" applyFont="1" applyFill="1" applyBorder="1" applyAlignment="1">
      <alignment horizontal="center" vertical="center" wrapText="1"/>
    </xf>
    <xf numFmtId="0" fontId="39" fillId="10" borderId="1" xfId="16" applyFont="1" applyFill="1" applyBorder="1" applyAlignment="1">
      <alignment horizontal="center" vertical="center" wrapText="1"/>
    </xf>
    <xf numFmtId="0" fontId="24" fillId="5" borderId="17" xfId="16" applyFont="1" applyFill="1" applyBorder="1" applyAlignment="1">
      <alignment horizontal="right" vertical="center"/>
    </xf>
    <xf numFmtId="0" fontId="24" fillId="5" borderId="32" xfId="16" applyFont="1" applyFill="1" applyBorder="1" applyAlignment="1">
      <alignment horizontal="right" vertical="center"/>
    </xf>
    <xf numFmtId="0" fontId="11" fillId="8" borderId="17" xfId="16" applyFont="1" applyFill="1" applyBorder="1" applyAlignment="1">
      <alignment horizontal="right"/>
    </xf>
    <xf numFmtId="0" fontId="11" fillId="8" borderId="32" xfId="16" applyFont="1" applyFill="1" applyBorder="1" applyAlignment="1">
      <alignment horizontal="right"/>
    </xf>
    <xf numFmtId="0" fontId="47" fillId="10" borderId="5" xfId="16" applyFont="1" applyFill="1" applyBorder="1" applyAlignment="1">
      <alignment horizontal="center" vertical="center" wrapText="1"/>
    </xf>
    <xf numFmtId="0" fontId="47" fillId="10" borderId="18" xfId="16" applyFont="1" applyFill="1" applyBorder="1" applyAlignment="1">
      <alignment horizontal="center" vertical="center" wrapText="1"/>
    </xf>
    <xf numFmtId="0" fontId="8" fillId="15" borderId="53" xfId="16" applyFont="1" applyFill="1" applyBorder="1" applyAlignment="1">
      <alignment horizontal="center" vertical="center" textRotation="90"/>
    </xf>
    <xf numFmtId="0" fontId="8" fillId="15" borderId="36" xfId="16" applyFont="1" applyFill="1" applyBorder="1" applyAlignment="1">
      <alignment horizontal="center" vertical="center" textRotation="90"/>
    </xf>
    <xf numFmtId="0" fontId="47" fillId="10" borderId="53" xfId="16" applyFont="1" applyFill="1" applyBorder="1" applyAlignment="1">
      <alignment horizontal="center" vertical="center" wrapText="1"/>
    </xf>
    <xf numFmtId="0" fontId="47" fillId="10" borderId="12" xfId="16" applyFont="1" applyFill="1" applyBorder="1" applyAlignment="1">
      <alignment horizontal="center" vertical="center" wrapText="1"/>
    </xf>
    <xf numFmtId="0" fontId="47" fillId="10" borderId="1" xfId="16" applyFont="1" applyFill="1" applyBorder="1" applyAlignment="1">
      <alignment horizontal="center" vertical="center" wrapText="1"/>
    </xf>
    <xf numFmtId="0" fontId="38" fillId="10" borderId="1" xfId="16" applyFont="1" applyFill="1" applyBorder="1" applyAlignment="1">
      <alignment horizontal="center" vertical="center" wrapText="1"/>
    </xf>
    <xf numFmtId="0" fontId="47" fillId="10" borderId="20" xfId="16" applyFont="1" applyFill="1" applyBorder="1" applyAlignment="1">
      <alignment horizontal="center" vertical="center" wrapText="1"/>
    </xf>
    <xf numFmtId="0" fontId="47" fillId="10" borderId="22" xfId="16" applyFont="1" applyFill="1" applyBorder="1" applyAlignment="1">
      <alignment horizontal="center" vertical="center" wrapText="1"/>
    </xf>
    <xf numFmtId="0" fontId="6" fillId="5" borderId="53" xfId="16" applyFont="1" applyFill="1" applyBorder="1" applyAlignment="1">
      <alignment horizontal="center" vertical="center" wrapText="1"/>
    </xf>
    <xf numFmtId="0" fontId="6" fillId="5" borderId="36" xfId="16" applyFont="1" applyFill="1" applyBorder="1" applyAlignment="1">
      <alignment horizontal="center" vertical="center" wrapText="1"/>
    </xf>
    <xf numFmtId="0" fontId="23" fillId="5" borderId="60" xfId="16" applyFont="1" applyFill="1" applyBorder="1" applyAlignment="1">
      <alignment horizontal="center" vertical="center" wrapText="1"/>
    </xf>
    <xf numFmtId="0" fontId="53" fillId="10" borderId="53" xfId="16" applyFont="1" applyFill="1" applyBorder="1" applyAlignment="1">
      <alignment horizontal="center" vertical="center" wrapText="1"/>
    </xf>
    <xf numFmtId="0" fontId="53" fillId="10" borderId="18" xfId="16" applyFont="1" applyFill="1" applyBorder="1" applyAlignment="1">
      <alignment horizontal="center" vertical="center" wrapText="1"/>
    </xf>
    <xf numFmtId="0" fontId="53" fillId="10" borderId="36" xfId="16" applyFont="1" applyFill="1" applyBorder="1" applyAlignment="1">
      <alignment horizontal="center" vertical="center" wrapText="1"/>
    </xf>
    <xf numFmtId="15" fontId="23" fillId="5" borderId="53" xfId="16" applyNumberFormat="1" applyFont="1" applyFill="1" applyBorder="1" applyAlignment="1">
      <alignment horizontal="center" vertical="center" wrapText="1"/>
    </xf>
    <xf numFmtId="15" fontId="23" fillId="5" borderId="36" xfId="16" applyNumberFormat="1" applyFont="1" applyFill="1" applyBorder="1" applyAlignment="1">
      <alignment horizontal="center" vertical="center" wrapText="1"/>
    </xf>
    <xf numFmtId="0" fontId="4" fillId="5" borderId="53" xfId="16" applyFont="1" applyFill="1" applyBorder="1" applyAlignment="1">
      <alignment horizontal="center" vertical="center" wrapText="1"/>
    </xf>
    <xf numFmtId="0" fontId="4" fillId="5" borderId="36" xfId="16" applyFont="1" applyFill="1" applyBorder="1" applyAlignment="1">
      <alignment horizontal="center" vertical="center" wrapText="1"/>
    </xf>
    <xf numFmtId="0" fontId="4" fillId="0" borderId="53" xfId="16" applyFont="1" applyBorder="1" applyAlignment="1">
      <alignment horizontal="center" vertical="center" wrapText="1"/>
    </xf>
    <xf numFmtId="0" fontId="4" fillId="0" borderId="18" xfId="16" applyFont="1" applyBorder="1" applyAlignment="1">
      <alignment horizontal="center" vertical="center" wrapText="1"/>
    </xf>
    <xf numFmtId="0" fontId="4" fillId="0" borderId="36" xfId="16" applyFont="1" applyBorder="1" applyAlignment="1">
      <alignment horizontal="center" vertical="center" wrapText="1"/>
    </xf>
    <xf numFmtId="15" fontId="10" fillId="5" borderId="53" xfId="16" applyNumberFormat="1" applyFont="1" applyFill="1" applyBorder="1" applyAlignment="1">
      <alignment horizontal="center" vertical="center" wrapText="1"/>
    </xf>
    <xf numFmtId="0" fontId="10" fillId="5" borderId="53" xfId="16" applyFont="1" applyFill="1" applyBorder="1" applyAlignment="1">
      <alignment horizontal="center" vertical="center" wrapText="1"/>
    </xf>
    <xf numFmtId="0" fontId="47" fillId="10" borderId="2" xfId="16" applyFont="1" applyFill="1" applyBorder="1" applyAlignment="1">
      <alignment horizontal="center" vertical="center" wrapText="1"/>
    </xf>
    <xf numFmtId="15" fontId="25" fillId="5" borderId="53" xfId="16" applyNumberFormat="1" applyFont="1" applyFill="1" applyBorder="1" applyAlignment="1">
      <alignment horizontal="center" vertical="center" wrapText="1"/>
    </xf>
    <xf numFmtId="0" fontId="25" fillId="5" borderId="12" xfId="16" applyFont="1" applyFill="1" applyBorder="1" applyAlignment="1">
      <alignment horizontal="center" vertical="center" wrapText="1"/>
    </xf>
    <xf numFmtId="0" fontId="47" fillId="10" borderId="19" xfId="16" applyFont="1" applyFill="1" applyBorder="1" applyAlignment="1">
      <alignment horizontal="center" vertical="center" wrapText="1"/>
    </xf>
    <xf numFmtId="0" fontId="10" fillId="0" borderId="62" xfId="16" applyFont="1" applyBorder="1" applyAlignment="1">
      <alignment horizontal="center" vertical="center" wrapText="1"/>
    </xf>
    <xf numFmtId="0" fontId="15" fillId="5" borderId="53" xfId="16" applyFont="1" applyFill="1" applyBorder="1" applyAlignment="1">
      <alignment horizontal="center" vertical="center" wrapText="1"/>
    </xf>
    <xf numFmtId="0" fontId="15" fillId="5" borderId="18" xfId="16" applyFont="1" applyFill="1" applyBorder="1" applyAlignment="1">
      <alignment horizontal="center" vertical="center" wrapText="1"/>
    </xf>
    <xf numFmtId="0" fontId="15" fillId="5" borderId="12" xfId="16" applyFont="1" applyFill="1" applyBorder="1" applyAlignment="1">
      <alignment horizontal="center" vertical="center" wrapText="1"/>
    </xf>
    <xf numFmtId="0" fontId="4" fillId="0" borderId="12" xfId="16" applyFont="1" applyBorder="1" applyAlignment="1">
      <alignment horizontal="center" vertical="center" wrapText="1"/>
    </xf>
    <xf numFmtId="0" fontId="50" fillId="10" borderId="1" xfId="16" applyFont="1" applyFill="1" applyBorder="1" applyAlignment="1">
      <alignment horizontal="center" vertical="center" wrapText="1"/>
    </xf>
    <xf numFmtId="0" fontId="44" fillId="10" borderId="1" xfId="16" applyFont="1" applyFill="1" applyBorder="1" applyAlignment="1">
      <alignment horizontal="center" vertical="center" wrapText="1"/>
    </xf>
    <xf numFmtId="15" fontId="4" fillId="5" borderId="53" xfId="16" applyNumberFormat="1" applyFont="1" applyFill="1" applyBorder="1" applyAlignment="1">
      <alignment horizontal="center" vertical="center" wrapText="1"/>
    </xf>
    <xf numFmtId="0" fontId="39" fillId="10" borderId="53" xfId="16" applyFont="1" applyFill="1" applyBorder="1" applyAlignment="1">
      <alignment horizontal="center" vertical="center" wrapText="1"/>
    </xf>
    <xf numFmtId="0" fontId="47" fillId="10" borderId="36" xfId="16" applyFont="1" applyFill="1" applyBorder="1" applyAlignment="1">
      <alignment horizontal="center" vertical="center" wrapText="1"/>
    </xf>
    <xf numFmtId="0" fontId="4" fillId="0" borderId="25" xfId="16" applyFont="1" applyBorder="1" applyAlignment="1">
      <alignment horizontal="center" vertical="center" wrapText="1"/>
    </xf>
    <xf numFmtId="15" fontId="4" fillId="5" borderId="36" xfId="16" applyNumberFormat="1" applyFont="1" applyFill="1" applyBorder="1" applyAlignment="1">
      <alignment horizontal="center" vertical="center" wrapText="1"/>
    </xf>
    <xf numFmtId="0" fontId="44" fillId="10" borderId="2" xfId="16" applyFont="1" applyFill="1" applyBorder="1" applyAlignment="1">
      <alignment horizontal="center" vertical="center" wrapText="1"/>
    </xf>
    <xf numFmtId="0" fontId="17" fillId="0" borderId="48" xfId="16" applyFont="1" applyBorder="1" applyAlignment="1">
      <alignment horizontal="center"/>
    </xf>
    <xf numFmtId="0" fontId="17" fillId="0" borderId="55" xfId="16" applyFont="1" applyBorder="1" applyAlignment="1">
      <alignment horizontal="center"/>
    </xf>
    <xf numFmtId="0" fontId="17" fillId="0" borderId="49" xfId="16" applyFont="1" applyBorder="1" applyAlignment="1">
      <alignment horizontal="center"/>
    </xf>
    <xf numFmtId="0" fontId="48" fillId="10" borderId="20" xfId="16" applyFont="1" applyFill="1" applyBorder="1" applyAlignment="1">
      <alignment horizontal="center" vertical="center" wrapText="1"/>
    </xf>
    <xf numFmtId="0" fontId="48" fillId="10" borderId="18" xfId="16" applyFont="1" applyFill="1" applyBorder="1" applyAlignment="1">
      <alignment horizontal="center" vertical="center" wrapText="1"/>
    </xf>
    <xf numFmtId="0" fontId="48" fillId="10" borderId="53" xfId="16" applyFont="1" applyFill="1" applyBorder="1" applyAlignment="1">
      <alignment horizontal="center" vertical="center" wrapText="1"/>
    </xf>
    <xf numFmtId="0" fontId="48" fillId="10" borderId="36" xfId="16" applyFont="1" applyFill="1" applyBorder="1" applyAlignment="1">
      <alignment horizontal="center" vertical="center" wrapText="1"/>
    </xf>
    <xf numFmtId="0" fontId="4" fillId="0" borderId="5" xfId="16" applyFont="1" applyBorder="1" applyAlignment="1">
      <alignment horizontal="center" vertical="center" wrapText="1"/>
    </xf>
    <xf numFmtId="0" fontId="40" fillId="21" borderId="56" xfId="16" applyFont="1" applyFill="1" applyBorder="1" applyAlignment="1">
      <alignment horizontal="right" vertical="center"/>
    </xf>
    <xf numFmtId="0" fontId="40" fillId="21" borderId="57" xfId="16" applyFont="1" applyFill="1" applyBorder="1" applyAlignment="1">
      <alignment horizontal="right" vertical="center"/>
    </xf>
    <xf numFmtId="0" fontId="50" fillId="10" borderId="5" xfId="16" applyFont="1" applyFill="1" applyBorder="1" applyAlignment="1">
      <alignment horizontal="center" vertical="center" wrapText="1"/>
    </xf>
    <xf numFmtId="0" fontId="50" fillId="10" borderId="12" xfId="16" applyFont="1" applyFill="1" applyBorder="1" applyAlignment="1">
      <alignment horizontal="center" vertical="center" wrapText="1"/>
    </xf>
    <xf numFmtId="0" fontId="54" fillId="10" borderId="1" xfId="16" applyFont="1" applyFill="1" applyBorder="1" applyAlignment="1">
      <alignment horizontal="center" vertical="center" wrapText="1"/>
    </xf>
    <xf numFmtId="0" fontId="54" fillId="10" borderId="2" xfId="16" applyFont="1" applyFill="1" applyBorder="1" applyAlignment="1">
      <alignment horizontal="center" vertical="center" wrapText="1"/>
    </xf>
    <xf numFmtId="0" fontId="51" fillId="10" borderId="53" xfId="16" applyFont="1" applyFill="1" applyBorder="1" applyAlignment="1">
      <alignment horizontal="center" vertical="center" wrapText="1"/>
    </xf>
    <xf numFmtId="0" fontId="51" fillId="10" borderId="18" xfId="16" applyFont="1" applyFill="1" applyBorder="1" applyAlignment="1">
      <alignment horizontal="center" vertical="center" wrapText="1"/>
    </xf>
    <xf numFmtId="0" fontId="17" fillId="22" borderId="48" xfId="16" applyFont="1" applyFill="1" applyBorder="1" applyAlignment="1">
      <alignment horizontal="center" vertical="center"/>
    </xf>
    <xf numFmtId="0" fontId="17" fillId="22" borderId="55" xfId="16" applyFont="1" applyFill="1" applyBorder="1" applyAlignment="1">
      <alignment horizontal="center" vertical="center"/>
    </xf>
    <xf numFmtId="0" fontId="17" fillId="22" borderId="49" xfId="16" applyFont="1" applyFill="1" applyBorder="1" applyAlignment="1">
      <alignment horizontal="center" vertical="center"/>
    </xf>
    <xf numFmtId="0" fontId="17" fillId="22" borderId="56" xfId="16" applyFont="1" applyFill="1" applyBorder="1" applyAlignment="1">
      <alignment horizontal="center" vertical="center"/>
    </xf>
    <xf numFmtId="0" fontId="17" fillId="22" borderId="50" xfId="16" applyFont="1" applyFill="1" applyBorder="1" applyAlignment="1">
      <alignment horizontal="center" vertical="center"/>
    </xf>
    <xf numFmtId="0" fontId="17" fillId="22" borderId="57" xfId="16" applyFont="1" applyFill="1" applyBorder="1" applyAlignment="1">
      <alignment horizontal="center" vertical="center"/>
    </xf>
    <xf numFmtId="0" fontId="19" fillId="22" borderId="55" xfId="16" applyFont="1" applyFill="1" applyBorder="1" applyAlignment="1">
      <alignment horizontal="center" vertical="center"/>
    </xf>
    <xf numFmtId="0" fontId="19" fillId="22" borderId="49" xfId="16" applyFont="1" applyFill="1" applyBorder="1" applyAlignment="1">
      <alignment horizontal="center" vertical="center"/>
    </xf>
    <xf numFmtId="0" fontId="19" fillId="22" borderId="56" xfId="16" applyFont="1" applyFill="1" applyBorder="1" applyAlignment="1">
      <alignment horizontal="center" vertical="center"/>
    </xf>
    <xf numFmtId="0" fontId="19" fillId="22" borderId="50" xfId="16" applyFont="1" applyFill="1" applyBorder="1" applyAlignment="1">
      <alignment horizontal="center" vertical="center"/>
    </xf>
    <xf numFmtId="0" fontId="19" fillId="22" borderId="57" xfId="16" applyFont="1" applyFill="1" applyBorder="1" applyAlignment="1">
      <alignment horizontal="center" vertical="center"/>
    </xf>
    <xf numFmtId="0" fontId="33" fillId="18" borderId="17" xfId="16" applyFont="1" applyFill="1" applyBorder="1" applyAlignment="1">
      <alignment horizontal="center"/>
    </xf>
    <xf numFmtId="0" fontId="33" fillId="18" borderId="31" xfId="16" applyFont="1" applyFill="1" applyBorder="1" applyAlignment="1">
      <alignment horizontal="center"/>
    </xf>
    <xf numFmtId="0" fontId="33" fillId="18" borderId="32" xfId="16" applyFont="1" applyFill="1" applyBorder="1" applyAlignment="1">
      <alignment horizontal="center"/>
    </xf>
    <xf numFmtId="0" fontId="55" fillId="18" borderId="17" xfId="16" applyFont="1" applyFill="1" applyBorder="1" applyAlignment="1">
      <alignment horizontal="center"/>
    </xf>
    <xf numFmtId="0" fontId="55" fillId="18" borderId="31" xfId="16" applyFont="1" applyFill="1" applyBorder="1" applyAlignment="1">
      <alignment horizontal="center"/>
    </xf>
    <xf numFmtId="0" fontId="55" fillId="18" borderId="32" xfId="16" applyFont="1" applyFill="1" applyBorder="1" applyAlignment="1">
      <alignment horizontal="center"/>
    </xf>
    <xf numFmtId="0" fontId="55" fillId="18" borderId="17" xfId="16" applyFont="1" applyFill="1" applyBorder="1" applyAlignment="1">
      <alignment horizontal="center" wrapText="1"/>
    </xf>
    <xf numFmtId="0" fontId="55" fillId="18" borderId="31" xfId="16" applyFont="1" applyFill="1" applyBorder="1" applyAlignment="1">
      <alignment horizontal="center" wrapText="1"/>
    </xf>
    <xf numFmtId="0" fontId="55" fillId="18" borderId="32" xfId="16" applyFont="1" applyFill="1" applyBorder="1" applyAlignment="1">
      <alignment horizontal="center" wrapText="1"/>
    </xf>
    <xf numFmtId="0" fontId="56" fillId="23" borderId="17" xfId="16" applyFont="1" applyFill="1" applyBorder="1" applyAlignment="1">
      <alignment horizontal="center" vertical="center"/>
    </xf>
    <xf numFmtId="0" fontId="56" fillId="23" borderId="31" xfId="16" applyFont="1" applyFill="1" applyBorder="1" applyAlignment="1">
      <alignment horizontal="center" vertical="center"/>
    </xf>
    <xf numFmtId="0" fontId="56" fillId="23" borderId="32" xfId="16" applyFont="1" applyFill="1" applyBorder="1" applyAlignment="1">
      <alignment horizontal="center" vertical="center"/>
    </xf>
    <xf numFmtId="0" fontId="15" fillId="18" borderId="17" xfId="16" applyFont="1" applyFill="1" applyBorder="1" applyAlignment="1">
      <alignment horizontal="center"/>
    </xf>
    <xf numFmtId="0" fontId="15" fillId="18" borderId="31" xfId="16" applyFont="1" applyFill="1" applyBorder="1" applyAlignment="1">
      <alignment horizontal="center"/>
    </xf>
    <xf numFmtId="0" fontId="15" fillId="18" borderId="32" xfId="16" applyFont="1" applyFill="1" applyBorder="1" applyAlignment="1">
      <alignment horizontal="center"/>
    </xf>
    <xf numFmtId="171" fontId="33" fillId="18" borderId="17" xfId="16" applyNumberFormat="1" applyFont="1" applyFill="1" applyBorder="1" applyAlignment="1">
      <alignment horizontal="center"/>
    </xf>
    <xf numFmtId="171" fontId="33" fillId="18" borderId="31" xfId="16" applyNumberFormat="1" applyFont="1" applyFill="1" applyBorder="1" applyAlignment="1">
      <alignment horizontal="center"/>
    </xf>
    <xf numFmtId="171" fontId="33" fillId="18" borderId="32" xfId="16" applyNumberFormat="1" applyFont="1" applyFill="1" applyBorder="1" applyAlignment="1">
      <alignment horizontal="center"/>
    </xf>
    <xf numFmtId="0" fontId="9" fillId="16" borderId="17" xfId="16" applyFont="1" applyFill="1" applyBorder="1" applyAlignment="1">
      <alignment horizontal="center"/>
    </xf>
    <xf numFmtId="0" fontId="9" fillId="16" borderId="32" xfId="16" applyFont="1" applyFill="1" applyBorder="1" applyAlignment="1">
      <alignment horizontal="center"/>
    </xf>
    <xf numFmtId="0" fontId="6" fillId="17" borderId="17" xfId="16" applyFont="1" applyFill="1" applyBorder="1" applyAlignment="1">
      <alignment horizontal="center"/>
    </xf>
    <xf numFmtId="0" fontId="6" fillId="17" borderId="31" xfId="16" applyFont="1" applyFill="1" applyBorder="1" applyAlignment="1">
      <alignment horizontal="center"/>
    </xf>
    <xf numFmtId="0" fontId="6" fillId="17" borderId="32" xfId="16" applyFont="1" applyFill="1" applyBorder="1" applyAlignment="1">
      <alignment horizontal="center"/>
    </xf>
    <xf numFmtId="0" fontId="11" fillId="18" borderId="17" xfId="0" applyFont="1" applyFill="1" applyBorder="1" applyAlignment="1">
      <alignment horizontal="center"/>
    </xf>
    <xf numFmtId="0" fontId="11" fillId="18" borderId="31" xfId="0" applyFont="1" applyFill="1" applyBorder="1" applyAlignment="1">
      <alignment horizontal="center"/>
    </xf>
    <xf numFmtId="0" fontId="11" fillId="18" borderId="32" xfId="0" applyFont="1" applyFill="1" applyBorder="1" applyAlignment="1">
      <alignment horizontal="center"/>
    </xf>
    <xf numFmtId="0" fontId="33" fillId="18" borderId="17" xfId="0" applyFont="1" applyFill="1" applyBorder="1" applyAlignment="1">
      <alignment horizontal="center"/>
    </xf>
    <xf numFmtId="0" fontId="33" fillId="18" borderId="31" xfId="0" applyFont="1" applyFill="1" applyBorder="1" applyAlignment="1">
      <alignment horizontal="center"/>
    </xf>
    <xf numFmtId="0" fontId="33" fillId="18" borderId="32" xfId="0" applyFont="1" applyFill="1" applyBorder="1" applyAlignment="1">
      <alignment horizontal="center"/>
    </xf>
    <xf numFmtId="0" fontId="55" fillId="18" borderId="17" xfId="0" applyFont="1" applyFill="1" applyBorder="1" applyAlignment="1">
      <alignment horizontal="center"/>
    </xf>
    <xf numFmtId="0" fontId="55" fillId="18" borderId="31" xfId="0" applyFont="1" applyFill="1" applyBorder="1" applyAlignment="1">
      <alignment horizontal="center"/>
    </xf>
    <xf numFmtId="0" fontId="55" fillId="18" borderId="32" xfId="0" applyFont="1" applyFill="1" applyBorder="1" applyAlignment="1">
      <alignment horizontal="center"/>
    </xf>
    <xf numFmtId="171" fontId="33" fillId="18" borderId="17" xfId="0" applyNumberFormat="1" applyFont="1" applyFill="1" applyBorder="1" applyAlignment="1">
      <alignment horizontal="center"/>
    </xf>
    <xf numFmtId="171" fontId="33" fillId="18" borderId="31" xfId="0" applyNumberFormat="1" applyFont="1" applyFill="1" applyBorder="1" applyAlignment="1">
      <alignment horizontal="center"/>
    </xf>
    <xf numFmtId="171" fontId="33" fillId="18" borderId="32" xfId="0" applyNumberFormat="1" applyFont="1" applyFill="1" applyBorder="1" applyAlignment="1">
      <alignment horizontal="center"/>
    </xf>
    <xf numFmtId="0" fontId="15" fillId="18" borderId="17" xfId="0" applyFont="1" applyFill="1" applyBorder="1" applyAlignment="1">
      <alignment horizontal="center"/>
    </xf>
    <xf numFmtId="0" fontId="15" fillId="18" borderId="31" xfId="0" applyFont="1" applyFill="1" applyBorder="1" applyAlignment="1">
      <alignment horizontal="center"/>
    </xf>
    <xf numFmtId="0" fontId="15" fillId="18" borderId="32" xfId="0" applyFont="1" applyFill="1" applyBorder="1" applyAlignment="1">
      <alignment horizontal="center"/>
    </xf>
    <xf numFmtId="0" fontId="17" fillId="22" borderId="48" xfId="0" applyFont="1" applyFill="1" applyBorder="1" applyAlignment="1">
      <alignment horizontal="center" vertical="center"/>
    </xf>
    <xf numFmtId="0" fontId="17" fillId="22" borderId="55" xfId="0" applyFont="1" applyFill="1" applyBorder="1" applyAlignment="1">
      <alignment horizontal="center" vertical="center"/>
    </xf>
    <xf numFmtId="0" fontId="17" fillId="22" borderId="49" xfId="0" applyFont="1" applyFill="1" applyBorder="1" applyAlignment="1">
      <alignment horizontal="center" vertical="center"/>
    </xf>
    <xf numFmtId="0" fontId="17" fillId="22" borderId="56" xfId="0" applyFont="1" applyFill="1" applyBorder="1" applyAlignment="1">
      <alignment horizontal="center" vertical="center"/>
    </xf>
    <xf numFmtId="0" fontId="17" fillId="22" borderId="50" xfId="0" applyFont="1" applyFill="1" applyBorder="1" applyAlignment="1">
      <alignment horizontal="center" vertical="center"/>
    </xf>
    <xf numFmtId="0" fontId="17" fillId="22" borderId="57" xfId="0" applyFont="1" applyFill="1" applyBorder="1" applyAlignment="1">
      <alignment horizontal="center" vertical="center"/>
    </xf>
    <xf numFmtId="0" fontId="55" fillId="18" borderId="17" xfId="0" applyFont="1" applyFill="1" applyBorder="1" applyAlignment="1">
      <alignment horizontal="center" wrapText="1"/>
    </xf>
    <xf numFmtId="0" fontId="55" fillId="18" borderId="31" xfId="0" applyFont="1" applyFill="1" applyBorder="1" applyAlignment="1">
      <alignment horizontal="center" wrapText="1"/>
    </xf>
    <xf numFmtId="0" fontId="55" fillId="18" borderId="32" xfId="0" applyFont="1" applyFill="1" applyBorder="1" applyAlignment="1">
      <alignment horizontal="center" wrapText="1"/>
    </xf>
    <xf numFmtId="0" fontId="19" fillId="22" borderId="55" xfId="0" applyFont="1" applyFill="1" applyBorder="1" applyAlignment="1">
      <alignment horizontal="center" vertical="center"/>
    </xf>
    <xf numFmtId="0" fontId="19" fillId="22" borderId="49" xfId="0" applyFont="1" applyFill="1" applyBorder="1" applyAlignment="1">
      <alignment horizontal="center" vertical="center"/>
    </xf>
    <xf numFmtId="0" fontId="19" fillId="22" borderId="56" xfId="0" applyFont="1" applyFill="1" applyBorder="1" applyAlignment="1">
      <alignment horizontal="center" vertical="center"/>
    </xf>
    <xf numFmtId="0" fontId="19" fillId="22" borderId="50" xfId="0" applyFont="1" applyFill="1" applyBorder="1" applyAlignment="1">
      <alignment horizontal="center" vertical="center"/>
    </xf>
    <xf numFmtId="0" fontId="19" fillId="22" borderId="57" xfId="0" applyFont="1" applyFill="1" applyBorder="1" applyAlignment="1">
      <alignment horizontal="center" vertical="center"/>
    </xf>
  </cellXfs>
  <cellStyles count="27">
    <cellStyle name="Millares" xfId="1" builtinId="3"/>
    <cellStyle name="Millares 2" xfId="2"/>
    <cellStyle name="Millares 3" xfId="3"/>
    <cellStyle name="Millares 3 2" xfId="4"/>
    <cellStyle name="Millares 3 3" xfId="5"/>
    <cellStyle name="Moneda" xfId="6" builtinId="4"/>
    <cellStyle name="Moneda 2" xfId="7"/>
    <cellStyle name="Moneda 2 2" xfId="8"/>
    <cellStyle name="Moneda 3" xfId="9"/>
    <cellStyle name="Moneda 3 2" xfId="10"/>
    <cellStyle name="Moneda 3 3" xfId="11"/>
    <cellStyle name="Moneda 4" xfId="12"/>
    <cellStyle name="Moneda 5" xfId="13"/>
    <cellStyle name="Moneda 5 2" xfId="14"/>
    <cellStyle name="Moneda 6" xfId="15"/>
    <cellStyle name="Normal" xfId="0" builtinId="0"/>
    <cellStyle name="Normal 2" xfId="16"/>
    <cellStyle name="Normal 3" xfId="17"/>
    <cellStyle name="Normal 4" xfId="18"/>
    <cellStyle name="Normal 5" xfId="19"/>
    <cellStyle name="Normal 7" xfId="20"/>
    <cellStyle name="Porcentaje" xfId="21" builtinId="5"/>
    <cellStyle name="Porcentaje 2" xfId="22"/>
    <cellStyle name="Porcentaje 3" xfId="23"/>
    <cellStyle name="Porcentaje 4" xfId="24"/>
    <cellStyle name="Porcentaje 4 2" xfId="25"/>
    <cellStyle name="Porcentaje 5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lvarez/AppData/Local/Microsoft/Windows/Temporary%20Internet%20Files/Content.Outlook/WIW3B611/RECURSOS%20AUTORIZADOS%20Y%20EN%20TRAMITE%2029%20DE%20AGOSTO%202011%20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pereza\AppData\Local\Microsoft\Windows\Temporary%20Internet%20Files\Content.Outlook\DM7F0RLJ\RECURSOS%20AUTORIZADOS%20Y%20EN%20TRAMITE%2024%20MAYO%202011%20(1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ereza/AppData/Local/Microsoft/Windows/Temporary%20Internet%20Files/Content.Outlook/DM7F0RLJ/RECURSOS%20AUTORIZADOS%20Y%20EN%20TRAMITE%202%20AGOSTO%202011%20(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lvarez/AppData/Local/Microsoft/Windows/Temporary%20Internet%20Files/Content.Outlook/WIW3B611/RECURSOS%20AUTORIZADOS%20Y%20EN%20TRAMITE%202%20AGOSTO%202011%20(5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plata\Configuraci&#243;n%20local\Archivos%20temporales%20de%20Internet\OLKA0\Matriz%20Seguimiento%201999%20al%202007\Matriz%20Seguimiento%2020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lvarez/AppData/Local/Microsoft/Windows/Temporary%20Internet%20Files/Content.Outlook/WIW3B611/BUENO%20FONDEN%20EN%20NUMEROS%201999-2011%2029%20SEPTIEMBRE%202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ereza/Desktop/ADRIAN/HISTORIA%20DEL%20FONDEN%201999-2011/BUENO%20FONDEN%20EN%20NUMEROS%201999-2011%2022%20AGOSTO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S"/>
      <sheetName val="DESASTRES TRAMITE 2011"/>
      <sheetName val="RECURSOS AUTORIZADOS 2011"/>
      <sheetName val="EQUIPO ESPECIALIZADO 2011"/>
      <sheetName val="Hoja1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S"/>
      <sheetName val="DESASTRES TRAMITE 2011"/>
      <sheetName val="RECURSOS AUTORIZADOS 2011"/>
      <sheetName val="EQUIPO ESPECIALIZADO 2011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S"/>
      <sheetName val="DESASTRES TRAMITE 2011"/>
      <sheetName val="RECURSOS AUTORIZADOS 2011"/>
      <sheetName val="EQUIPO ESPECIALIZADO 2011"/>
      <sheetName val="Hoja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S"/>
      <sheetName val="DESASTRES TRAMITE 2011"/>
      <sheetName val="RECURSOS AUTORIZADOS 2011"/>
      <sheetName val="EQUIPO ESPECIALIZADO 2011"/>
      <sheetName val="Hoja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rsos"/>
      <sheetName val="Acciones 07"/>
      <sheetName val="Matriz"/>
      <sheetName val="Flujo Grama"/>
      <sheetName val="Anticipos"/>
      <sheetName val="Mpios"/>
      <sheetName val="Conse Exped"/>
      <sheetName val="No procedente"/>
      <sheetName val="Recursos Global"/>
      <sheetName val="Reporte autor"/>
      <sheetName val="Sol Tramite"/>
      <sheetName val="68 Y 69a"/>
    </sheetNames>
    <sheetDataSet>
      <sheetData sheetId="0">
        <row r="130">
          <cell r="C130" t="str">
            <v>Lluvias extremas por 
"Henriette"
4 Sepiembre 2007</v>
          </cell>
          <cell r="D130">
            <v>4</v>
          </cell>
          <cell r="E130">
            <v>39351</v>
          </cell>
          <cell r="F130">
            <v>39359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RECURSOS AUTORIZADOS 2011 "/>
      <sheetName val="RESUMEN GLOBAL X ESTADO 99-11"/>
      <sheetName val="RESUMEN GLOBAL POR SECTOR 99-11"/>
      <sheetName val="RESUMEN  POR SECTOR 2006-2010"/>
    </sheetNames>
    <sheetDataSet>
      <sheetData sheetId="0">
        <row r="242">
          <cell r="D242">
            <v>7149692100</v>
          </cell>
          <cell r="E242">
            <v>2291861380</v>
          </cell>
          <cell r="F242">
            <v>9441553480</v>
          </cell>
        </row>
      </sheetData>
      <sheetData sheetId="1">
        <row r="154">
          <cell r="I154">
            <v>274200000</v>
          </cell>
          <cell r="J154">
            <v>9600000</v>
          </cell>
          <cell r="K154">
            <v>283800000</v>
          </cell>
        </row>
        <row r="176">
          <cell r="I176">
            <v>892507280</v>
          </cell>
          <cell r="J176">
            <v>478020030</v>
          </cell>
          <cell r="K176">
            <v>1370527310</v>
          </cell>
        </row>
      </sheetData>
      <sheetData sheetId="2">
        <row r="67">
          <cell r="I67">
            <v>96178250</v>
          </cell>
          <cell r="J67">
            <v>39301060</v>
          </cell>
          <cell r="K67">
            <v>135479310</v>
          </cell>
        </row>
        <row r="78">
          <cell r="I78">
            <v>382151200</v>
          </cell>
          <cell r="J78">
            <v>210125400</v>
          </cell>
          <cell r="K78">
            <v>592276600</v>
          </cell>
        </row>
      </sheetData>
      <sheetData sheetId="3">
        <row r="236">
          <cell r="I236">
            <v>800442500</v>
          </cell>
          <cell r="J236">
            <v>405631400</v>
          </cell>
          <cell r="K236">
            <v>1206073900</v>
          </cell>
        </row>
        <row r="272">
          <cell r="I272">
            <v>2736122500</v>
          </cell>
          <cell r="J272">
            <v>1181192300</v>
          </cell>
          <cell r="K272">
            <v>3917314800</v>
          </cell>
        </row>
      </sheetData>
      <sheetData sheetId="4">
        <row r="134">
          <cell r="I134">
            <v>153827100</v>
          </cell>
          <cell r="J134">
            <v>59142500</v>
          </cell>
          <cell r="K134">
            <v>212969600</v>
          </cell>
        </row>
        <row r="157">
          <cell r="I157">
            <v>1076623157.71</v>
          </cell>
          <cell r="J157">
            <v>426727294.33000004</v>
          </cell>
          <cell r="K157">
            <v>1503350452.04</v>
          </cell>
        </row>
      </sheetData>
      <sheetData sheetId="5">
        <row r="251">
          <cell r="I251">
            <v>1246267140</v>
          </cell>
          <cell r="K251">
            <v>1790086410</v>
          </cell>
        </row>
        <row r="276">
          <cell r="I276">
            <v>352960895.5</v>
          </cell>
          <cell r="J276">
            <v>355612898</v>
          </cell>
          <cell r="K276">
            <v>708573793.5</v>
          </cell>
        </row>
      </sheetData>
      <sheetData sheetId="6">
        <row r="147">
          <cell r="I147">
            <v>7678650</v>
          </cell>
          <cell r="J147">
            <v>7678650</v>
          </cell>
          <cell r="K147">
            <v>15357300</v>
          </cell>
        </row>
        <row r="178">
          <cell r="I178">
            <v>6415815075.9399996</v>
          </cell>
          <cell r="J178">
            <v>4952343948.5</v>
          </cell>
          <cell r="K178">
            <v>11368159024.440001</v>
          </cell>
        </row>
      </sheetData>
      <sheetData sheetId="7">
        <row r="130">
          <cell r="I130">
            <v>309611031</v>
          </cell>
          <cell r="J130">
            <v>432484156</v>
          </cell>
          <cell r="K130">
            <v>742095187</v>
          </cell>
        </row>
        <row r="156">
          <cell r="I156">
            <v>2206291403.5999994</v>
          </cell>
          <cell r="J156">
            <v>1244629007.7</v>
          </cell>
          <cell r="K156">
            <v>3450920411.2999997</v>
          </cell>
        </row>
      </sheetData>
      <sheetData sheetId="8">
        <row r="240">
          <cell r="I240">
            <v>1857283</v>
          </cell>
          <cell r="J240">
            <v>1857283</v>
          </cell>
          <cell r="K240">
            <v>3714566</v>
          </cell>
        </row>
        <row r="264">
          <cell r="I264">
            <v>9198239581.7548981</v>
          </cell>
          <cell r="J264">
            <v>5222394489.3913994</v>
          </cell>
          <cell r="K264">
            <v>14420634071.146299</v>
          </cell>
        </row>
      </sheetData>
      <sheetData sheetId="9">
        <row r="264">
          <cell r="J264">
            <v>6009061755.5581799</v>
          </cell>
          <cell r="K264">
            <v>5095183684.2365189</v>
          </cell>
          <cell r="L264">
            <v>11104245439.794699</v>
          </cell>
        </row>
      </sheetData>
      <sheetData sheetId="10">
        <row r="217">
          <cell r="K217">
            <v>5663165854.281929</v>
          </cell>
          <cell r="L217">
            <v>4100705877.1289701</v>
          </cell>
          <cell r="M217">
            <v>125655124.55500001</v>
          </cell>
          <cell r="N217">
            <v>9889526855.9658985</v>
          </cell>
        </row>
      </sheetData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RECURSOS AUTORIZADOS 2011"/>
      <sheetName val="RESUMEN GLOBAL X ESTADO 99-11"/>
      <sheetName val="RESUMEN GLOBAL X SECTOR 99-11"/>
      <sheetName val="RESUMEN GLOBAL X SECTOR 99- (2"/>
    </sheetNames>
    <sheetDataSet>
      <sheetData sheetId="0"/>
      <sheetData sheetId="1"/>
      <sheetData sheetId="2"/>
      <sheetData sheetId="3"/>
      <sheetData sheetId="4"/>
      <sheetData sheetId="5">
        <row r="251">
          <cell r="J251">
            <v>543819270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S259"/>
  <sheetViews>
    <sheetView tabSelected="1" view="pageBreakPreview" zoomScale="75" zoomScaleNormal="55" zoomScaleSheetLayoutView="75" workbookViewId="0">
      <selection activeCell="R107" sqref="R107:R111"/>
    </sheetView>
  </sheetViews>
  <sheetFormatPr baseColWidth="10" defaultRowHeight="12.75"/>
  <cols>
    <col min="1" max="1" width="5.42578125" style="7" bestFit="1" customWidth="1"/>
    <col min="2" max="2" width="9.7109375" style="468" customWidth="1"/>
    <col min="3" max="3" width="16.140625" style="7" bestFit="1" customWidth="1"/>
    <col min="4" max="4" width="27.7109375" style="7" customWidth="1"/>
    <col min="5" max="5" width="17.7109375" style="7" bestFit="1" customWidth="1"/>
    <col min="6" max="6" width="16.5703125" style="7" customWidth="1"/>
    <col min="7" max="7" width="17" style="7" customWidth="1"/>
    <col min="8" max="8" width="20.140625" style="92" bestFit="1" customWidth="1"/>
    <col min="9" max="9" width="27.85546875" style="7" customWidth="1"/>
    <col min="10" max="10" width="17.28515625" style="8" bestFit="1" customWidth="1"/>
    <col min="11" max="11" width="22.140625" style="8" bestFit="1" customWidth="1"/>
    <col min="12" max="12" width="14.140625" style="93" customWidth="1"/>
    <col min="13" max="14" width="21.42578125" style="7" bestFit="1" customWidth="1"/>
    <col min="15" max="15" width="23.42578125" style="7" bestFit="1" customWidth="1"/>
    <col min="16" max="16" width="21.42578125" style="7" bestFit="1" customWidth="1"/>
    <col min="17" max="18" width="16.140625" style="371" bestFit="1" customWidth="1"/>
    <col min="19" max="19" width="15" style="403" bestFit="1" customWidth="1"/>
    <col min="20" max="16384" width="11.42578125" style="371"/>
  </cols>
  <sheetData>
    <row r="1" spans="1:19" ht="18.75" thickBot="1">
      <c r="O1" s="369">
        <v>41100.800298263886</v>
      </c>
      <c r="P1" s="370">
        <v>41100</v>
      </c>
    </row>
    <row r="2" spans="1:19" s="405" customFormat="1" ht="27.75" thickBot="1">
      <c r="A2" s="659" t="s">
        <v>286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1"/>
      <c r="S2" s="406"/>
    </row>
    <row r="3" spans="1:19" ht="60.75" thickBot="1">
      <c r="A3" s="483" t="s">
        <v>50</v>
      </c>
      <c r="B3" s="484" t="s">
        <v>220</v>
      </c>
      <c r="C3" s="484" t="s">
        <v>51</v>
      </c>
      <c r="D3" s="484" t="s">
        <v>52</v>
      </c>
      <c r="E3" s="485" t="s">
        <v>217</v>
      </c>
      <c r="F3" s="485" t="s">
        <v>130</v>
      </c>
      <c r="G3" s="485" t="s">
        <v>131</v>
      </c>
      <c r="H3" s="485" t="s">
        <v>46</v>
      </c>
      <c r="I3" s="485" t="s">
        <v>442</v>
      </c>
      <c r="J3" s="486" t="s">
        <v>221</v>
      </c>
      <c r="K3" s="486" t="s">
        <v>222</v>
      </c>
      <c r="L3" s="485" t="s">
        <v>132</v>
      </c>
      <c r="M3" s="485" t="s">
        <v>223</v>
      </c>
      <c r="N3" s="485" t="s">
        <v>218</v>
      </c>
      <c r="O3" s="485" t="s">
        <v>145</v>
      </c>
      <c r="P3" s="485" t="s">
        <v>219</v>
      </c>
    </row>
    <row r="4" spans="1:19" s="7" customFormat="1" ht="15.75" customHeight="1">
      <c r="A4" s="584">
        <v>1</v>
      </c>
      <c r="B4" s="585" t="s">
        <v>224</v>
      </c>
      <c r="C4" s="586" t="s">
        <v>58</v>
      </c>
      <c r="D4" s="573" t="s">
        <v>302</v>
      </c>
      <c r="E4" s="573">
        <v>10</v>
      </c>
      <c r="F4" s="582">
        <v>40900</v>
      </c>
      <c r="G4" s="570">
        <v>40906</v>
      </c>
      <c r="H4" s="662" t="s">
        <v>318</v>
      </c>
      <c r="I4" s="472"/>
      <c r="J4" s="454"/>
      <c r="K4" s="409"/>
      <c r="L4" s="410"/>
      <c r="M4" s="411"/>
      <c r="N4" s="412"/>
      <c r="O4" s="385"/>
      <c r="P4" s="477">
        <v>0</v>
      </c>
      <c r="S4" s="223"/>
    </row>
    <row r="5" spans="1:19" s="7" customFormat="1" ht="14.25" customHeight="1">
      <c r="A5" s="584"/>
      <c r="B5" s="585"/>
      <c r="C5" s="586"/>
      <c r="D5" s="573"/>
      <c r="E5" s="573"/>
      <c r="F5" s="579"/>
      <c r="G5" s="570"/>
      <c r="H5" s="662"/>
      <c r="I5" s="427" t="s">
        <v>159</v>
      </c>
      <c r="J5" s="454"/>
      <c r="K5" s="409"/>
      <c r="L5" s="410">
        <v>7</v>
      </c>
      <c r="M5" s="411">
        <v>22568000</v>
      </c>
      <c r="N5" s="412">
        <v>24648000</v>
      </c>
      <c r="O5" s="385"/>
      <c r="P5" s="62">
        <v>47216000</v>
      </c>
      <c r="S5" s="223"/>
    </row>
    <row r="6" spans="1:19" s="7" customFormat="1" ht="15.75">
      <c r="A6" s="584"/>
      <c r="B6" s="585"/>
      <c r="C6" s="586"/>
      <c r="D6" s="573"/>
      <c r="E6" s="573"/>
      <c r="F6" s="579"/>
      <c r="G6" s="570"/>
      <c r="H6" s="662"/>
      <c r="I6" s="221"/>
      <c r="J6" s="456"/>
      <c r="K6" s="414"/>
      <c r="L6" s="396"/>
      <c r="M6" s="60"/>
      <c r="N6" s="61"/>
      <c r="O6" s="63"/>
      <c r="P6" s="62">
        <v>0</v>
      </c>
      <c r="S6" s="223"/>
    </row>
    <row r="7" spans="1:19" s="7" customFormat="1" ht="15.75" thickBot="1">
      <c r="A7" s="584"/>
      <c r="B7" s="585"/>
      <c r="C7" s="586"/>
      <c r="D7" s="573"/>
      <c r="E7" s="573"/>
      <c r="F7" s="579"/>
      <c r="G7" s="570"/>
      <c r="H7" s="663"/>
      <c r="I7" s="65" t="s">
        <v>319</v>
      </c>
      <c r="J7" s="64">
        <v>0</v>
      </c>
      <c r="K7" s="64">
        <v>0</v>
      </c>
      <c r="L7" s="415">
        <v>7</v>
      </c>
      <c r="M7" s="64">
        <v>22568000</v>
      </c>
      <c r="N7" s="64">
        <v>24648000</v>
      </c>
      <c r="O7" s="64">
        <v>0</v>
      </c>
      <c r="P7" s="386">
        <v>47216000</v>
      </c>
      <c r="S7" s="223"/>
    </row>
    <row r="8" spans="1:19" s="7" customFormat="1" ht="15.75" customHeight="1" thickBot="1">
      <c r="A8" s="417">
        <v>1</v>
      </c>
      <c r="B8" s="590" t="s">
        <v>320</v>
      </c>
      <c r="C8" s="590"/>
      <c r="D8" s="590"/>
      <c r="E8" s="418">
        <v>10</v>
      </c>
      <c r="F8" s="419"/>
      <c r="G8" s="418"/>
      <c r="H8" s="418"/>
      <c r="I8" s="420"/>
      <c r="J8" s="421">
        <v>0</v>
      </c>
      <c r="K8" s="421">
        <v>0</v>
      </c>
      <c r="L8" s="422">
        <v>7</v>
      </c>
      <c r="M8" s="421">
        <v>22568000</v>
      </c>
      <c r="N8" s="421">
        <v>24648000</v>
      </c>
      <c r="O8" s="421">
        <v>0</v>
      </c>
      <c r="P8" s="423">
        <v>47216000</v>
      </c>
      <c r="Q8" s="407"/>
      <c r="R8" s="407"/>
      <c r="S8" s="223"/>
    </row>
    <row r="9" spans="1:19" s="7" customFormat="1" ht="15.75" customHeight="1" thickBot="1">
      <c r="A9" s="429">
        <v>1</v>
      </c>
      <c r="B9" s="591" t="s">
        <v>321</v>
      </c>
      <c r="C9" s="591"/>
      <c r="D9" s="591"/>
      <c r="E9" s="430">
        <v>10</v>
      </c>
      <c r="F9" s="431"/>
      <c r="G9" s="431"/>
      <c r="H9" s="430"/>
      <c r="I9" s="424"/>
      <c r="J9" s="425">
        <v>0</v>
      </c>
      <c r="K9" s="425">
        <v>0</v>
      </c>
      <c r="L9" s="426">
        <v>7</v>
      </c>
      <c r="M9" s="425">
        <v>22568000</v>
      </c>
      <c r="N9" s="425">
        <v>24648000</v>
      </c>
      <c r="O9" s="425">
        <v>0</v>
      </c>
      <c r="P9" s="404">
        <v>47216000</v>
      </c>
      <c r="Q9" s="407"/>
      <c r="R9" s="407"/>
      <c r="S9" s="223"/>
    </row>
    <row r="10" spans="1:19" s="7" customFormat="1" ht="15.75" customHeight="1">
      <c r="A10" s="584">
        <v>0</v>
      </c>
      <c r="B10" s="585" t="s">
        <v>224</v>
      </c>
      <c r="C10" s="586" t="s">
        <v>287</v>
      </c>
      <c r="D10" s="573" t="s">
        <v>277</v>
      </c>
      <c r="E10" s="573">
        <v>1</v>
      </c>
      <c r="F10" s="582">
        <v>40842</v>
      </c>
      <c r="G10" s="570">
        <v>40848</v>
      </c>
      <c r="H10" s="588" t="s">
        <v>288</v>
      </c>
      <c r="I10" s="472" t="s">
        <v>166</v>
      </c>
      <c r="J10" s="454"/>
      <c r="K10" s="409"/>
      <c r="L10" s="410">
        <v>20</v>
      </c>
      <c r="M10" s="411">
        <v>3064859</v>
      </c>
      <c r="N10" s="412">
        <v>5054884</v>
      </c>
      <c r="O10" s="385"/>
      <c r="P10" s="477">
        <v>8119743</v>
      </c>
      <c r="S10" s="223"/>
    </row>
    <row r="11" spans="1:19" s="7" customFormat="1" ht="30">
      <c r="A11" s="584"/>
      <c r="B11" s="585"/>
      <c r="C11" s="586"/>
      <c r="D11" s="573"/>
      <c r="E11" s="573"/>
      <c r="F11" s="579"/>
      <c r="G11" s="570"/>
      <c r="H11" s="588"/>
      <c r="I11" s="447" t="s">
        <v>270</v>
      </c>
      <c r="J11" s="454"/>
      <c r="K11" s="409"/>
      <c r="L11" s="410">
        <v>2</v>
      </c>
      <c r="M11" s="411">
        <v>1872000</v>
      </c>
      <c r="N11" s="412">
        <v>1872000</v>
      </c>
      <c r="O11" s="385"/>
      <c r="P11" s="62">
        <v>3744000</v>
      </c>
      <c r="S11" s="223"/>
    </row>
    <row r="12" spans="1:19" s="7" customFormat="1" ht="15.75">
      <c r="A12" s="584"/>
      <c r="B12" s="585"/>
      <c r="C12" s="586"/>
      <c r="D12" s="573"/>
      <c r="E12" s="573"/>
      <c r="F12" s="579"/>
      <c r="G12" s="570"/>
      <c r="H12" s="588"/>
      <c r="I12" s="221"/>
      <c r="J12" s="456"/>
      <c r="K12" s="414"/>
      <c r="L12" s="396"/>
      <c r="M12" s="60"/>
      <c r="N12" s="61"/>
      <c r="O12" s="63"/>
      <c r="P12" s="62">
        <v>0</v>
      </c>
      <c r="S12" s="223"/>
    </row>
    <row r="13" spans="1:19" s="7" customFormat="1" ht="15.75" thickBot="1">
      <c r="A13" s="584"/>
      <c r="B13" s="585"/>
      <c r="C13" s="586"/>
      <c r="D13" s="573"/>
      <c r="E13" s="573"/>
      <c r="F13" s="579"/>
      <c r="G13" s="570"/>
      <c r="H13" s="589"/>
      <c r="I13" s="65" t="s">
        <v>289</v>
      </c>
      <c r="J13" s="64">
        <v>0</v>
      </c>
      <c r="K13" s="64">
        <v>0</v>
      </c>
      <c r="L13" s="415">
        <v>22</v>
      </c>
      <c r="M13" s="64">
        <v>4936859</v>
      </c>
      <c r="N13" s="64">
        <v>6926884</v>
      </c>
      <c r="O13" s="64">
        <v>0</v>
      </c>
      <c r="P13" s="386">
        <v>11863743</v>
      </c>
      <c r="S13" s="223"/>
    </row>
    <row r="14" spans="1:19" s="7" customFormat="1" ht="15.75" customHeight="1" thickBot="1">
      <c r="A14" s="417">
        <v>0</v>
      </c>
      <c r="B14" s="590" t="s">
        <v>278</v>
      </c>
      <c r="C14" s="590"/>
      <c r="D14" s="590"/>
      <c r="E14" s="418">
        <v>0</v>
      </c>
      <c r="F14" s="419"/>
      <c r="G14" s="418"/>
      <c r="H14" s="418"/>
      <c r="I14" s="420"/>
      <c r="J14" s="421">
        <v>0</v>
      </c>
      <c r="K14" s="421">
        <v>0</v>
      </c>
      <c r="L14" s="422">
        <v>22</v>
      </c>
      <c r="M14" s="421">
        <v>4936859</v>
      </c>
      <c r="N14" s="421">
        <v>6926884</v>
      </c>
      <c r="O14" s="421">
        <v>0</v>
      </c>
      <c r="P14" s="423">
        <v>11863743</v>
      </c>
      <c r="Q14" s="407"/>
      <c r="R14" s="407"/>
      <c r="S14" s="223"/>
    </row>
    <row r="15" spans="1:19" s="7" customFormat="1" ht="15.6" customHeight="1" thickBot="1">
      <c r="A15" s="429">
        <v>0</v>
      </c>
      <c r="B15" s="591" t="s">
        <v>290</v>
      </c>
      <c r="C15" s="591"/>
      <c r="D15" s="591"/>
      <c r="E15" s="430">
        <v>0</v>
      </c>
      <c r="F15" s="431"/>
      <c r="G15" s="431"/>
      <c r="H15" s="430"/>
      <c r="I15" s="424"/>
      <c r="J15" s="425">
        <v>0</v>
      </c>
      <c r="K15" s="425">
        <v>0</v>
      </c>
      <c r="L15" s="426">
        <v>22</v>
      </c>
      <c r="M15" s="425">
        <v>4936859</v>
      </c>
      <c r="N15" s="425">
        <v>6926884</v>
      </c>
      <c r="O15" s="425">
        <v>0</v>
      </c>
      <c r="P15" s="404">
        <v>11863743</v>
      </c>
      <c r="Q15" s="407"/>
      <c r="R15" s="407"/>
      <c r="S15" s="223"/>
    </row>
    <row r="16" spans="1:19" s="7" customFormat="1" ht="18" customHeight="1">
      <c r="A16" s="637">
        <v>0</v>
      </c>
      <c r="B16" s="619" t="s">
        <v>224</v>
      </c>
      <c r="C16" s="627" t="s">
        <v>376</v>
      </c>
      <c r="D16" s="635" t="s">
        <v>377</v>
      </c>
      <c r="E16" s="635">
        <v>10</v>
      </c>
      <c r="F16" s="633">
        <v>40830</v>
      </c>
      <c r="G16" s="653">
        <v>40836</v>
      </c>
      <c r="H16" s="621" t="s">
        <v>378</v>
      </c>
      <c r="I16" s="439" t="s">
        <v>69</v>
      </c>
      <c r="J16" s="414"/>
      <c r="K16" s="414"/>
      <c r="L16" s="396">
        <v>1</v>
      </c>
      <c r="M16" s="60">
        <v>46652862</v>
      </c>
      <c r="N16" s="61">
        <v>0</v>
      </c>
      <c r="O16" s="63">
        <v>0</v>
      </c>
      <c r="P16" s="62">
        <v>46652862</v>
      </c>
      <c r="Q16" s="459"/>
      <c r="R16" s="459"/>
      <c r="S16" s="223"/>
    </row>
    <row r="17" spans="1:19" s="7" customFormat="1" ht="18" customHeight="1">
      <c r="A17" s="638"/>
      <c r="B17" s="594"/>
      <c r="C17" s="586"/>
      <c r="D17" s="573"/>
      <c r="E17" s="573"/>
      <c r="F17" s="597"/>
      <c r="G17" s="570"/>
      <c r="H17" s="618"/>
      <c r="I17" s="439" t="s">
        <v>162</v>
      </c>
      <c r="J17" s="414"/>
      <c r="K17" s="414"/>
      <c r="L17" s="396">
        <v>12</v>
      </c>
      <c r="M17" s="60">
        <v>179760000</v>
      </c>
      <c r="N17" s="61">
        <v>0</v>
      </c>
      <c r="O17" s="63">
        <v>0</v>
      </c>
      <c r="P17" s="62">
        <v>179760000</v>
      </c>
      <c r="Q17" s="459"/>
      <c r="R17" s="459"/>
      <c r="S17" s="223"/>
    </row>
    <row r="18" spans="1:19" s="7" customFormat="1" ht="18" customHeight="1">
      <c r="A18" s="638"/>
      <c r="B18" s="594"/>
      <c r="C18" s="586"/>
      <c r="D18" s="573"/>
      <c r="E18" s="573"/>
      <c r="F18" s="597"/>
      <c r="G18" s="570"/>
      <c r="H18" s="618"/>
      <c r="I18" s="439" t="s">
        <v>155</v>
      </c>
      <c r="J18" s="414"/>
      <c r="K18" s="414"/>
      <c r="L18" s="396">
        <v>1</v>
      </c>
      <c r="M18" s="60">
        <v>20806313</v>
      </c>
      <c r="N18" s="61">
        <v>0</v>
      </c>
      <c r="O18" s="63">
        <v>0</v>
      </c>
      <c r="P18" s="62">
        <v>20806313</v>
      </c>
      <c r="Q18" s="459"/>
      <c r="R18" s="459"/>
      <c r="S18" s="223"/>
    </row>
    <row r="19" spans="1:19" s="7" customFormat="1" ht="18.600000000000001" customHeight="1" thickBot="1">
      <c r="A19" s="639"/>
      <c r="B19" s="620"/>
      <c r="C19" s="628"/>
      <c r="D19" s="636"/>
      <c r="E19" s="636"/>
      <c r="F19" s="634"/>
      <c r="G19" s="657"/>
      <c r="H19" s="655"/>
      <c r="I19" s="67" t="s">
        <v>379</v>
      </c>
      <c r="J19" s="69">
        <v>0</v>
      </c>
      <c r="K19" s="69">
        <v>0</v>
      </c>
      <c r="L19" s="70">
        <v>14</v>
      </c>
      <c r="M19" s="69">
        <v>247219175</v>
      </c>
      <c r="N19" s="69">
        <v>0</v>
      </c>
      <c r="O19" s="69">
        <v>0</v>
      </c>
      <c r="P19" s="69">
        <v>247219175</v>
      </c>
      <c r="S19" s="223"/>
    </row>
    <row r="20" spans="1:19" s="7" customFormat="1" ht="15.75" thickBot="1">
      <c r="A20" s="417">
        <v>0</v>
      </c>
      <c r="B20" s="590" t="s">
        <v>271</v>
      </c>
      <c r="C20" s="590"/>
      <c r="D20" s="590"/>
      <c r="E20" s="418">
        <v>0</v>
      </c>
      <c r="F20" s="419"/>
      <c r="G20" s="418"/>
      <c r="H20" s="418"/>
      <c r="I20" s="420"/>
      <c r="J20" s="421">
        <v>0</v>
      </c>
      <c r="K20" s="421">
        <v>0</v>
      </c>
      <c r="L20" s="422">
        <v>14</v>
      </c>
      <c r="M20" s="421">
        <v>247219175</v>
      </c>
      <c r="N20" s="421">
        <v>0</v>
      </c>
      <c r="O20" s="421">
        <v>0</v>
      </c>
      <c r="P20" s="423">
        <v>247219175</v>
      </c>
      <c r="Q20" s="458"/>
      <c r="R20" s="458"/>
      <c r="S20" s="223"/>
    </row>
    <row r="21" spans="1:19" s="7" customFormat="1" ht="15.75" thickBot="1">
      <c r="A21" s="429">
        <v>0</v>
      </c>
      <c r="B21" s="591" t="s">
        <v>380</v>
      </c>
      <c r="C21" s="591"/>
      <c r="D21" s="591"/>
      <c r="E21" s="430">
        <v>0</v>
      </c>
      <c r="F21" s="431"/>
      <c r="G21" s="431"/>
      <c r="H21" s="430"/>
      <c r="I21" s="424"/>
      <c r="J21" s="425">
        <v>0</v>
      </c>
      <c r="K21" s="425">
        <v>0</v>
      </c>
      <c r="L21" s="426">
        <v>14</v>
      </c>
      <c r="M21" s="425">
        <v>247219175</v>
      </c>
      <c r="N21" s="425">
        <v>0</v>
      </c>
      <c r="O21" s="425">
        <v>0</v>
      </c>
      <c r="P21" s="404">
        <v>247219175</v>
      </c>
      <c r="Q21" s="459"/>
      <c r="R21" s="459"/>
      <c r="S21" s="223"/>
    </row>
    <row r="22" spans="1:19" s="7" customFormat="1" ht="19.899999999999999" customHeight="1">
      <c r="A22" s="656">
        <v>0</v>
      </c>
      <c r="B22" s="619" t="s">
        <v>224</v>
      </c>
      <c r="C22" s="627" t="s">
        <v>372</v>
      </c>
      <c r="D22" s="635" t="s">
        <v>414</v>
      </c>
      <c r="E22" s="635">
        <v>14</v>
      </c>
      <c r="F22" s="633">
        <v>40452</v>
      </c>
      <c r="G22" s="653">
        <v>40458</v>
      </c>
      <c r="H22" s="621" t="s">
        <v>415</v>
      </c>
      <c r="I22" s="554" t="s">
        <v>162</v>
      </c>
      <c r="J22" s="414"/>
      <c r="K22" s="414"/>
      <c r="L22" s="514">
        <v>2</v>
      </c>
      <c r="M22" s="60">
        <v>38760000</v>
      </c>
      <c r="N22" s="61">
        <v>0</v>
      </c>
      <c r="O22" s="63">
        <v>0</v>
      </c>
      <c r="P22" s="397">
        <v>38760000</v>
      </c>
      <c r="S22" s="223"/>
    </row>
    <row r="23" spans="1:19" s="7" customFormat="1" ht="24" customHeight="1">
      <c r="A23" s="593"/>
      <c r="B23" s="594"/>
      <c r="C23" s="586"/>
      <c r="D23" s="573"/>
      <c r="E23" s="573"/>
      <c r="F23" s="597"/>
      <c r="G23" s="570"/>
      <c r="H23" s="618"/>
      <c r="I23" s="480"/>
      <c r="J23" s="409"/>
      <c r="K23" s="409"/>
      <c r="L23" s="515"/>
      <c r="M23" s="411"/>
      <c r="N23" s="412"/>
      <c r="O23" s="385"/>
      <c r="P23" s="397">
        <v>0</v>
      </c>
      <c r="S23" s="223"/>
    </row>
    <row r="24" spans="1:19" s="7" customFormat="1" ht="15.75" thickBot="1">
      <c r="A24" s="593"/>
      <c r="B24" s="595"/>
      <c r="C24" s="586"/>
      <c r="D24" s="573"/>
      <c r="E24" s="573"/>
      <c r="F24" s="597"/>
      <c r="G24" s="570"/>
      <c r="H24" s="618"/>
      <c r="I24" s="469" t="s">
        <v>293</v>
      </c>
      <c r="J24" s="69">
        <v>0</v>
      </c>
      <c r="K24" s="69">
        <v>0</v>
      </c>
      <c r="L24" s="70">
        <v>2</v>
      </c>
      <c r="M24" s="69">
        <v>38760000</v>
      </c>
      <c r="N24" s="69">
        <v>0</v>
      </c>
      <c r="O24" s="69">
        <v>0</v>
      </c>
      <c r="P24" s="69">
        <v>38760000</v>
      </c>
      <c r="Q24" s="458"/>
      <c r="R24" s="458"/>
      <c r="S24" s="223"/>
    </row>
    <row r="25" spans="1:19" s="7" customFormat="1" ht="19.899999999999999" customHeight="1">
      <c r="A25" s="656">
        <v>0</v>
      </c>
      <c r="B25" s="619" t="s">
        <v>224</v>
      </c>
      <c r="C25" s="604" t="s">
        <v>372</v>
      </c>
      <c r="D25" s="572" t="s">
        <v>416</v>
      </c>
      <c r="E25" s="572">
        <v>17</v>
      </c>
      <c r="F25" s="605">
        <v>40429</v>
      </c>
      <c r="G25" s="569">
        <v>40449</v>
      </c>
      <c r="H25" s="669" t="s">
        <v>417</v>
      </c>
      <c r="I25" s="554" t="s">
        <v>162</v>
      </c>
      <c r="J25" s="414"/>
      <c r="K25" s="414"/>
      <c r="L25" s="514">
        <v>2</v>
      </c>
      <c r="M25" s="60">
        <v>34454220</v>
      </c>
      <c r="N25" s="61">
        <v>0</v>
      </c>
      <c r="O25" s="63">
        <v>0</v>
      </c>
      <c r="P25" s="397">
        <v>34454220</v>
      </c>
      <c r="S25" s="223"/>
    </row>
    <row r="26" spans="1:19" s="7" customFormat="1" ht="24" customHeight="1">
      <c r="A26" s="593"/>
      <c r="B26" s="594"/>
      <c r="C26" s="586"/>
      <c r="D26" s="573"/>
      <c r="E26" s="573"/>
      <c r="F26" s="597"/>
      <c r="G26" s="570"/>
      <c r="H26" s="602"/>
      <c r="I26" s="480"/>
      <c r="J26" s="409"/>
      <c r="K26" s="409"/>
      <c r="L26" s="515"/>
      <c r="M26" s="411"/>
      <c r="N26" s="412"/>
      <c r="O26" s="385"/>
      <c r="P26" s="397">
        <v>0</v>
      </c>
      <c r="S26" s="223"/>
    </row>
    <row r="27" spans="1:19" s="7" customFormat="1" ht="15.75" thickBot="1">
      <c r="A27" s="593"/>
      <c r="B27" s="595"/>
      <c r="C27" s="596"/>
      <c r="D27" s="574"/>
      <c r="E27" s="574"/>
      <c r="F27" s="598"/>
      <c r="G27" s="571"/>
      <c r="H27" s="600"/>
      <c r="I27" s="469" t="s">
        <v>293</v>
      </c>
      <c r="J27" s="69">
        <v>0</v>
      </c>
      <c r="K27" s="69">
        <v>0</v>
      </c>
      <c r="L27" s="70">
        <v>2</v>
      </c>
      <c r="M27" s="69">
        <v>34454220</v>
      </c>
      <c r="N27" s="69">
        <v>0</v>
      </c>
      <c r="O27" s="69">
        <v>0</v>
      </c>
      <c r="P27" s="69">
        <v>34454220</v>
      </c>
      <c r="Q27" s="458"/>
      <c r="R27" s="458"/>
      <c r="S27" s="223"/>
    </row>
    <row r="28" spans="1:19" s="7" customFormat="1" ht="19.899999999999999" customHeight="1">
      <c r="A28" s="656">
        <v>0</v>
      </c>
      <c r="B28" s="619" t="s">
        <v>224</v>
      </c>
      <c r="C28" s="627" t="s">
        <v>372</v>
      </c>
      <c r="D28" s="635" t="s">
        <v>373</v>
      </c>
      <c r="E28" s="635">
        <v>1</v>
      </c>
      <c r="F28" s="633">
        <v>40368</v>
      </c>
      <c r="G28" s="653">
        <v>40374</v>
      </c>
      <c r="H28" s="654" t="s">
        <v>374</v>
      </c>
      <c r="I28" s="473" t="s">
        <v>162</v>
      </c>
      <c r="J28" s="414"/>
      <c r="K28" s="414"/>
      <c r="L28" s="514">
        <v>14</v>
      </c>
      <c r="M28" s="60">
        <v>159090420</v>
      </c>
      <c r="N28" s="61">
        <v>0</v>
      </c>
      <c r="O28" s="63">
        <v>0</v>
      </c>
      <c r="P28" s="397">
        <v>159090420</v>
      </c>
      <c r="S28" s="223"/>
    </row>
    <row r="29" spans="1:19" s="7" customFormat="1" ht="24" customHeight="1">
      <c r="A29" s="593"/>
      <c r="B29" s="594"/>
      <c r="C29" s="586"/>
      <c r="D29" s="573"/>
      <c r="E29" s="573"/>
      <c r="F29" s="597"/>
      <c r="G29" s="570"/>
      <c r="H29" s="602"/>
      <c r="I29" s="480"/>
      <c r="J29" s="409"/>
      <c r="K29" s="409"/>
      <c r="L29" s="515"/>
      <c r="M29" s="411"/>
      <c r="N29" s="412"/>
      <c r="O29" s="385"/>
      <c r="P29" s="397">
        <v>0</v>
      </c>
      <c r="S29" s="223"/>
    </row>
    <row r="30" spans="1:19" s="7" customFormat="1" ht="15.75" thickBot="1">
      <c r="A30" s="593"/>
      <c r="B30" s="595"/>
      <c r="C30" s="596"/>
      <c r="D30" s="574"/>
      <c r="E30" s="574"/>
      <c r="F30" s="598"/>
      <c r="G30" s="571"/>
      <c r="H30" s="600"/>
      <c r="I30" s="469" t="s">
        <v>293</v>
      </c>
      <c r="J30" s="69">
        <v>0</v>
      </c>
      <c r="K30" s="69">
        <v>0</v>
      </c>
      <c r="L30" s="69">
        <v>14</v>
      </c>
      <c r="M30" s="69">
        <v>159090420</v>
      </c>
      <c r="N30" s="69">
        <v>0</v>
      </c>
      <c r="O30" s="69">
        <v>0</v>
      </c>
      <c r="P30" s="69">
        <v>159090420</v>
      </c>
      <c r="Q30" s="458"/>
      <c r="R30" s="458"/>
      <c r="S30" s="223"/>
    </row>
    <row r="31" spans="1:19" s="7" customFormat="1" ht="18" customHeight="1">
      <c r="A31" s="608">
        <v>0</v>
      </c>
      <c r="B31" s="619" t="s">
        <v>224</v>
      </c>
      <c r="C31" s="610" t="s">
        <v>381</v>
      </c>
      <c r="D31" s="568" t="s">
        <v>382</v>
      </c>
      <c r="E31" s="568">
        <v>1</v>
      </c>
      <c r="F31" s="605">
        <v>40861</v>
      </c>
      <c r="G31" s="577">
        <v>40868</v>
      </c>
      <c r="H31" s="623" t="s">
        <v>401</v>
      </c>
      <c r="I31" s="74" t="s">
        <v>69</v>
      </c>
      <c r="J31" s="414"/>
      <c r="K31" s="414"/>
      <c r="L31" s="396">
        <v>1</v>
      </c>
      <c r="M31" s="60">
        <v>131973.87</v>
      </c>
      <c r="N31" s="61">
        <v>0</v>
      </c>
      <c r="O31" s="63">
        <v>0</v>
      </c>
      <c r="P31" s="62">
        <v>131973.87</v>
      </c>
      <c r="Q31" s="458"/>
      <c r="R31" s="458"/>
      <c r="S31" s="223"/>
    </row>
    <row r="32" spans="1:19" s="7" customFormat="1" ht="18" customHeight="1">
      <c r="A32" s="608"/>
      <c r="B32" s="594"/>
      <c r="C32" s="610"/>
      <c r="D32" s="568"/>
      <c r="E32" s="568"/>
      <c r="F32" s="597"/>
      <c r="G32" s="577"/>
      <c r="H32" s="623"/>
      <c r="I32" s="516"/>
      <c r="J32" s="414"/>
      <c r="K32" s="414"/>
      <c r="L32" s="396"/>
      <c r="M32" s="60"/>
      <c r="N32" s="61"/>
      <c r="O32" s="63"/>
      <c r="P32" s="62">
        <v>0</v>
      </c>
      <c r="Q32" s="459"/>
      <c r="R32" s="459"/>
      <c r="S32" s="223"/>
    </row>
    <row r="33" spans="1:19" s="7" customFormat="1" ht="15.6" customHeight="1" thickBot="1">
      <c r="A33" s="608"/>
      <c r="B33" s="620"/>
      <c r="C33" s="610"/>
      <c r="D33" s="568"/>
      <c r="E33" s="568"/>
      <c r="F33" s="598"/>
      <c r="G33" s="577"/>
      <c r="H33" s="623"/>
      <c r="I33" s="67" t="s">
        <v>293</v>
      </c>
      <c r="J33" s="69">
        <v>0</v>
      </c>
      <c r="K33" s="69">
        <v>0</v>
      </c>
      <c r="L33" s="70">
        <v>1</v>
      </c>
      <c r="M33" s="69">
        <v>131973.87</v>
      </c>
      <c r="N33" s="69">
        <v>0</v>
      </c>
      <c r="O33" s="69">
        <v>0</v>
      </c>
      <c r="P33" s="69">
        <v>131973.87</v>
      </c>
      <c r="S33" s="223"/>
    </row>
    <row r="34" spans="1:19" s="7" customFormat="1" ht="19.899999999999999" customHeight="1">
      <c r="A34" s="608">
        <v>0</v>
      </c>
      <c r="B34" s="619" t="s">
        <v>224</v>
      </c>
      <c r="C34" s="610" t="s">
        <v>381</v>
      </c>
      <c r="D34" s="568" t="s">
        <v>397</v>
      </c>
      <c r="E34" s="568">
        <v>1</v>
      </c>
      <c r="F34" s="605">
        <v>40814</v>
      </c>
      <c r="G34" s="577">
        <v>40820</v>
      </c>
      <c r="H34" s="651" t="s">
        <v>402</v>
      </c>
      <c r="I34" s="225" t="s">
        <v>69</v>
      </c>
      <c r="J34" s="414"/>
      <c r="K34" s="414"/>
      <c r="L34" s="396">
        <v>2</v>
      </c>
      <c r="M34" s="60">
        <v>1380222.26</v>
      </c>
      <c r="N34" s="61">
        <v>0</v>
      </c>
      <c r="O34" s="63">
        <v>0</v>
      </c>
      <c r="P34" s="397">
        <v>1380222.26</v>
      </c>
      <c r="S34" s="223"/>
    </row>
    <row r="35" spans="1:19" s="7" customFormat="1" ht="24" customHeight="1">
      <c r="A35" s="608"/>
      <c r="B35" s="594"/>
      <c r="C35" s="610"/>
      <c r="D35" s="568"/>
      <c r="E35" s="568"/>
      <c r="F35" s="597"/>
      <c r="G35" s="577"/>
      <c r="H35" s="652"/>
      <c r="I35" s="516"/>
      <c r="J35" s="414"/>
      <c r="K35" s="414"/>
      <c r="L35" s="396"/>
      <c r="M35" s="60"/>
      <c r="N35" s="61"/>
      <c r="O35" s="63"/>
      <c r="P35" s="397">
        <v>0</v>
      </c>
      <c r="S35" s="223"/>
    </row>
    <row r="36" spans="1:19" s="7" customFormat="1" ht="24.6" customHeight="1" thickBot="1">
      <c r="A36" s="608"/>
      <c r="B36" s="620"/>
      <c r="C36" s="610"/>
      <c r="D36" s="568"/>
      <c r="E36" s="568"/>
      <c r="F36" s="598"/>
      <c r="G36" s="577"/>
      <c r="H36" s="652"/>
      <c r="I36" s="67" t="s">
        <v>293</v>
      </c>
      <c r="J36" s="69">
        <v>0</v>
      </c>
      <c r="K36" s="69">
        <v>0</v>
      </c>
      <c r="L36" s="70">
        <v>2</v>
      </c>
      <c r="M36" s="69">
        <v>1380222.26</v>
      </c>
      <c r="N36" s="69">
        <v>0</v>
      </c>
      <c r="O36" s="69">
        <v>0</v>
      </c>
      <c r="P36" s="69">
        <v>1380222.26</v>
      </c>
      <c r="Q36" s="458"/>
      <c r="R36" s="458"/>
      <c r="S36" s="223"/>
    </row>
    <row r="37" spans="1:19" s="7" customFormat="1" ht="15.75" customHeight="1">
      <c r="A37" s="592">
        <v>1</v>
      </c>
      <c r="B37" s="594" t="s">
        <v>224</v>
      </c>
      <c r="C37" s="586" t="s">
        <v>54</v>
      </c>
      <c r="D37" s="573" t="s">
        <v>291</v>
      </c>
      <c r="E37" s="573">
        <v>1</v>
      </c>
      <c r="F37" s="597">
        <v>40841</v>
      </c>
      <c r="G37" s="570">
        <v>40847</v>
      </c>
      <c r="H37" s="602" t="s">
        <v>292</v>
      </c>
      <c r="I37" s="487" t="s">
        <v>156</v>
      </c>
      <c r="J37" s="454"/>
      <c r="K37" s="409"/>
      <c r="L37" s="410">
        <v>3</v>
      </c>
      <c r="M37" s="411">
        <v>3764922</v>
      </c>
      <c r="N37" s="412">
        <v>22353432</v>
      </c>
      <c r="O37" s="385"/>
      <c r="P37" s="488">
        <v>26118354</v>
      </c>
      <c r="S37" s="223"/>
    </row>
    <row r="38" spans="1:19" s="7" customFormat="1" ht="15.75" customHeight="1">
      <c r="A38" s="593"/>
      <c r="B38" s="594"/>
      <c r="C38" s="586"/>
      <c r="D38" s="573"/>
      <c r="E38" s="573"/>
      <c r="F38" s="597"/>
      <c r="G38" s="570"/>
      <c r="H38" s="602"/>
      <c r="I38" s="427" t="s">
        <v>159</v>
      </c>
      <c r="J38" s="456"/>
      <c r="K38" s="414"/>
      <c r="L38" s="396">
        <v>3</v>
      </c>
      <c r="M38" s="60">
        <v>832320</v>
      </c>
      <c r="N38" s="61">
        <v>1774800</v>
      </c>
      <c r="O38" s="63"/>
      <c r="P38" s="488">
        <v>2607120</v>
      </c>
      <c r="S38" s="223"/>
    </row>
    <row r="39" spans="1:19" s="7" customFormat="1" ht="14.25" customHeight="1">
      <c r="A39" s="593"/>
      <c r="B39" s="594"/>
      <c r="C39" s="586"/>
      <c r="D39" s="573"/>
      <c r="E39" s="573"/>
      <c r="F39" s="597"/>
      <c r="G39" s="570"/>
      <c r="H39" s="602"/>
      <c r="I39" s="473" t="s">
        <v>147</v>
      </c>
      <c r="J39" s="456"/>
      <c r="K39" s="414"/>
      <c r="L39" s="396">
        <v>9</v>
      </c>
      <c r="M39" s="60">
        <v>1145600</v>
      </c>
      <c r="N39" s="61">
        <v>1432000</v>
      </c>
      <c r="O39" s="63"/>
      <c r="P39" s="488">
        <v>2577600</v>
      </c>
      <c r="Q39" s="455"/>
      <c r="R39" s="455"/>
      <c r="S39" s="223"/>
    </row>
    <row r="40" spans="1:19" s="7" customFormat="1" ht="15" customHeight="1">
      <c r="A40" s="593"/>
      <c r="B40" s="594"/>
      <c r="C40" s="586"/>
      <c r="D40" s="573"/>
      <c r="E40" s="573"/>
      <c r="F40" s="597"/>
      <c r="G40" s="570"/>
      <c r="H40" s="602"/>
      <c r="I40" s="478"/>
      <c r="J40" s="456"/>
      <c r="K40" s="414"/>
      <c r="L40" s="396"/>
      <c r="M40" s="60"/>
      <c r="N40" s="61"/>
      <c r="O40" s="63"/>
      <c r="P40" s="488">
        <v>0</v>
      </c>
      <c r="Q40" s="457"/>
      <c r="R40" s="457"/>
      <c r="S40" s="223"/>
    </row>
    <row r="41" spans="1:19" s="7" customFormat="1" ht="15">
      <c r="A41" s="601"/>
      <c r="B41" s="594"/>
      <c r="C41" s="586"/>
      <c r="D41" s="573"/>
      <c r="E41" s="573"/>
      <c r="F41" s="597"/>
      <c r="G41" s="570"/>
      <c r="H41" s="600"/>
      <c r="I41" s="479" t="s">
        <v>293</v>
      </c>
      <c r="J41" s="64">
        <v>0</v>
      </c>
      <c r="K41" s="64">
        <v>0</v>
      </c>
      <c r="L41" s="415">
        <v>15</v>
      </c>
      <c r="M41" s="64">
        <v>5742842</v>
      </c>
      <c r="N41" s="64">
        <v>25560232</v>
      </c>
      <c r="O41" s="64">
        <v>0</v>
      </c>
      <c r="P41" s="386">
        <v>31303074</v>
      </c>
      <c r="Q41" s="458"/>
      <c r="R41" s="458"/>
      <c r="S41" s="223"/>
    </row>
    <row r="42" spans="1:19" s="7" customFormat="1" ht="15.75" customHeight="1">
      <c r="A42" s="593">
        <v>1</v>
      </c>
      <c r="B42" s="603" t="s">
        <v>224</v>
      </c>
      <c r="C42" s="604" t="s">
        <v>54</v>
      </c>
      <c r="D42" s="572" t="s">
        <v>294</v>
      </c>
      <c r="E42" s="572">
        <v>1</v>
      </c>
      <c r="F42" s="605">
        <v>40845</v>
      </c>
      <c r="G42" s="575">
        <v>40850</v>
      </c>
      <c r="H42" s="606" t="s">
        <v>295</v>
      </c>
      <c r="I42" s="427" t="s">
        <v>159</v>
      </c>
      <c r="J42" s="414"/>
      <c r="K42" s="414"/>
      <c r="L42" s="396">
        <v>5</v>
      </c>
      <c r="M42" s="60">
        <v>1556520</v>
      </c>
      <c r="N42" s="61">
        <v>2229720</v>
      </c>
      <c r="O42" s="63"/>
      <c r="P42" s="397">
        <v>3786240</v>
      </c>
      <c r="S42" s="223"/>
    </row>
    <row r="43" spans="1:19" s="7" customFormat="1" ht="15.75" customHeight="1">
      <c r="A43" s="593"/>
      <c r="B43" s="594"/>
      <c r="C43" s="586"/>
      <c r="D43" s="573"/>
      <c r="E43" s="573"/>
      <c r="F43" s="597"/>
      <c r="G43" s="576"/>
      <c r="H43" s="602"/>
      <c r="I43" s="480" t="s">
        <v>156</v>
      </c>
      <c r="J43" s="409"/>
      <c r="K43" s="409"/>
      <c r="L43" s="410">
        <v>18</v>
      </c>
      <c r="M43" s="411">
        <v>38896000</v>
      </c>
      <c r="N43" s="412">
        <v>41662400</v>
      </c>
      <c r="O43" s="385"/>
      <c r="P43" s="397">
        <v>80558400</v>
      </c>
      <c r="S43" s="223"/>
    </row>
    <row r="44" spans="1:19" s="7" customFormat="1" ht="14.25" customHeight="1">
      <c r="A44" s="593"/>
      <c r="B44" s="594"/>
      <c r="C44" s="586"/>
      <c r="D44" s="573"/>
      <c r="E44" s="573"/>
      <c r="F44" s="597"/>
      <c r="G44" s="576"/>
      <c r="H44" s="602"/>
      <c r="I44" s="473" t="s">
        <v>147</v>
      </c>
      <c r="J44" s="409"/>
      <c r="K44" s="409"/>
      <c r="L44" s="410">
        <v>7</v>
      </c>
      <c r="M44" s="411">
        <v>165360</v>
      </c>
      <c r="N44" s="412">
        <v>183040</v>
      </c>
      <c r="O44" s="385"/>
      <c r="P44" s="397">
        <v>348400</v>
      </c>
      <c r="Q44" s="455"/>
      <c r="R44" s="455"/>
      <c r="S44" s="223"/>
    </row>
    <row r="45" spans="1:19" s="7" customFormat="1" ht="15" customHeight="1">
      <c r="A45" s="593"/>
      <c r="B45" s="594"/>
      <c r="C45" s="586"/>
      <c r="D45" s="573"/>
      <c r="E45" s="573"/>
      <c r="F45" s="597"/>
      <c r="G45" s="576"/>
      <c r="H45" s="510" t="s">
        <v>365</v>
      </c>
      <c r="I45" s="478" t="s">
        <v>162</v>
      </c>
      <c r="J45" s="409"/>
      <c r="K45" s="409"/>
      <c r="L45" s="410">
        <v>2</v>
      </c>
      <c r="M45" s="411">
        <v>52883417</v>
      </c>
      <c r="N45" s="412">
        <v>0</v>
      </c>
      <c r="O45" s="385"/>
      <c r="P45" s="397">
        <v>52883417</v>
      </c>
      <c r="Q45" s="455"/>
      <c r="R45" s="455"/>
      <c r="S45" s="223"/>
    </row>
    <row r="46" spans="1:19" s="7" customFormat="1" ht="15.75" thickBot="1">
      <c r="A46" s="593"/>
      <c r="B46" s="594"/>
      <c r="C46" s="586"/>
      <c r="D46" s="573"/>
      <c r="E46" s="573"/>
      <c r="F46" s="597"/>
      <c r="G46" s="576"/>
      <c r="H46" s="534" t="s">
        <v>355</v>
      </c>
      <c r="I46" s="506" t="s">
        <v>155</v>
      </c>
      <c r="J46" s="409"/>
      <c r="K46" s="409"/>
      <c r="L46" s="410">
        <v>2</v>
      </c>
      <c r="M46" s="411">
        <v>7144163</v>
      </c>
      <c r="N46" s="412"/>
      <c r="O46" s="385"/>
      <c r="P46" s="397">
        <v>7144163</v>
      </c>
      <c r="Q46" s="455"/>
      <c r="R46" s="455"/>
      <c r="S46" s="223"/>
    </row>
    <row r="47" spans="1:19" s="7" customFormat="1" ht="32.25" thickBot="1">
      <c r="A47" s="593"/>
      <c r="B47" s="594"/>
      <c r="C47" s="586"/>
      <c r="D47" s="573"/>
      <c r="E47" s="573"/>
      <c r="F47" s="597"/>
      <c r="G47" s="576"/>
      <c r="H47" s="553" t="s">
        <v>403</v>
      </c>
      <c r="I47" s="225" t="s">
        <v>69</v>
      </c>
      <c r="J47" s="409"/>
      <c r="K47" s="409"/>
      <c r="L47" s="410">
        <v>5</v>
      </c>
      <c r="M47" s="411">
        <v>1190334</v>
      </c>
      <c r="N47" s="412">
        <v>0</v>
      </c>
      <c r="O47" s="385"/>
      <c r="P47" s="397">
        <v>1190334</v>
      </c>
      <c r="Q47" s="455"/>
      <c r="R47" s="455"/>
      <c r="S47" s="223"/>
    </row>
    <row r="48" spans="1:19" s="7" customFormat="1" ht="15.75" thickBot="1">
      <c r="A48" s="593"/>
      <c r="B48" s="595"/>
      <c r="C48" s="596"/>
      <c r="D48" s="574"/>
      <c r="E48" s="574"/>
      <c r="F48" s="598"/>
      <c r="G48" s="571"/>
      <c r="H48" s="490"/>
      <c r="I48" s="469" t="s">
        <v>293</v>
      </c>
      <c r="J48" s="69">
        <v>0</v>
      </c>
      <c r="K48" s="69">
        <v>0</v>
      </c>
      <c r="L48" s="70">
        <v>39</v>
      </c>
      <c r="M48" s="69">
        <v>101835794</v>
      </c>
      <c r="N48" s="69">
        <v>44075160</v>
      </c>
      <c r="O48" s="69">
        <v>0</v>
      </c>
      <c r="P48" s="69">
        <v>145910954</v>
      </c>
      <c r="Q48" s="458"/>
      <c r="R48" s="458"/>
      <c r="S48" s="223"/>
    </row>
    <row r="49" spans="1:19" s="7" customFormat="1" ht="15.75" thickBot="1">
      <c r="A49" s="417">
        <v>2</v>
      </c>
      <c r="B49" s="590" t="s">
        <v>279</v>
      </c>
      <c r="C49" s="590"/>
      <c r="D49" s="607"/>
      <c r="E49" s="437">
        <v>2</v>
      </c>
      <c r="F49" s="438"/>
      <c r="G49" s="437"/>
      <c r="H49" s="418"/>
      <c r="I49" s="420"/>
      <c r="J49" s="421">
        <v>0</v>
      </c>
      <c r="K49" s="421">
        <v>0</v>
      </c>
      <c r="L49" s="461">
        <v>75</v>
      </c>
      <c r="M49" s="421">
        <v>341395472.13</v>
      </c>
      <c r="N49" s="421">
        <v>69635392</v>
      </c>
      <c r="O49" s="421">
        <v>0</v>
      </c>
      <c r="P49" s="421">
        <v>411030864.13</v>
      </c>
      <c r="Q49" s="458"/>
      <c r="R49" s="458"/>
      <c r="S49" s="223"/>
    </row>
    <row r="50" spans="1:19" s="7" customFormat="1" ht="15.75" thickBot="1">
      <c r="A50" s="429">
        <v>2</v>
      </c>
      <c r="B50" s="591" t="s">
        <v>280</v>
      </c>
      <c r="C50" s="591"/>
      <c r="D50" s="591"/>
      <c r="E50" s="430">
        <v>2</v>
      </c>
      <c r="F50" s="431"/>
      <c r="G50" s="431"/>
      <c r="H50" s="430"/>
      <c r="I50" s="424"/>
      <c r="J50" s="425">
        <v>0</v>
      </c>
      <c r="K50" s="425">
        <v>0</v>
      </c>
      <c r="L50" s="426">
        <v>75</v>
      </c>
      <c r="M50" s="425">
        <v>341395472.13</v>
      </c>
      <c r="N50" s="425">
        <v>69635392</v>
      </c>
      <c r="O50" s="425">
        <v>0</v>
      </c>
      <c r="P50" s="404">
        <v>411030864.13</v>
      </c>
      <c r="Q50" s="459"/>
      <c r="R50" s="459"/>
      <c r="S50" s="223"/>
    </row>
    <row r="51" spans="1:19" s="7" customFormat="1" ht="15.6" customHeight="1">
      <c r="A51" s="584">
        <v>1</v>
      </c>
      <c r="B51" s="585" t="s">
        <v>224</v>
      </c>
      <c r="C51" s="586" t="s">
        <v>59</v>
      </c>
      <c r="D51" s="573" t="s">
        <v>302</v>
      </c>
      <c r="E51" s="573">
        <v>37</v>
      </c>
      <c r="F51" s="582">
        <v>40905</v>
      </c>
      <c r="G51" s="570">
        <v>40911</v>
      </c>
      <c r="H51" s="664" t="s">
        <v>336</v>
      </c>
      <c r="I51" s="472"/>
      <c r="J51" s="454"/>
      <c r="K51" s="409"/>
      <c r="L51" s="410"/>
      <c r="M51" s="411"/>
      <c r="N51" s="412"/>
      <c r="O51" s="385"/>
      <c r="P51" s="477">
        <v>0</v>
      </c>
      <c r="S51" s="223"/>
    </row>
    <row r="52" spans="1:19" s="7" customFormat="1" ht="15.6" customHeight="1">
      <c r="A52" s="584"/>
      <c r="B52" s="585"/>
      <c r="C52" s="586"/>
      <c r="D52" s="573"/>
      <c r="E52" s="573"/>
      <c r="F52" s="579"/>
      <c r="G52" s="570"/>
      <c r="H52" s="663"/>
      <c r="I52" s="427" t="s">
        <v>159</v>
      </c>
      <c r="J52" s="454"/>
      <c r="K52" s="409"/>
      <c r="L52" s="410">
        <v>144</v>
      </c>
      <c r="M52" s="411">
        <v>236429362</v>
      </c>
      <c r="N52" s="412">
        <v>239774720</v>
      </c>
      <c r="O52" s="385"/>
      <c r="P52" s="477">
        <v>476204082</v>
      </c>
      <c r="S52" s="223"/>
    </row>
    <row r="53" spans="1:19" s="7" customFormat="1" ht="15.6" customHeight="1">
      <c r="A53" s="584"/>
      <c r="B53" s="585"/>
      <c r="C53" s="586"/>
      <c r="D53" s="573"/>
      <c r="E53" s="573"/>
      <c r="F53" s="579"/>
      <c r="G53" s="570"/>
      <c r="H53" s="663"/>
      <c r="I53" s="221"/>
      <c r="J53" s="456"/>
      <c r="K53" s="414"/>
      <c r="L53" s="396"/>
      <c r="M53" s="60"/>
      <c r="N53" s="61"/>
      <c r="O53" s="63"/>
      <c r="P53" s="477">
        <v>0</v>
      </c>
      <c r="S53" s="223"/>
    </row>
    <row r="54" spans="1:19" s="7" customFormat="1" ht="16.149999999999999" customHeight="1" thickBot="1">
      <c r="A54" s="584"/>
      <c r="B54" s="585"/>
      <c r="C54" s="586"/>
      <c r="D54" s="573"/>
      <c r="E54" s="573"/>
      <c r="F54" s="579"/>
      <c r="G54" s="570"/>
      <c r="H54" s="665"/>
      <c r="I54" s="65" t="s">
        <v>323</v>
      </c>
      <c r="J54" s="64">
        <v>0</v>
      </c>
      <c r="K54" s="64">
        <v>0</v>
      </c>
      <c r="L54" s="415">
        <v>144</v>
      </c>
      <c r="M54" s="64">
        <v>236429362</v>
      </c>
      <c r="N54" s="64">
        <v>239774720</v>
      </c>
      <c r="O54" s="64">
        <v>0</v>
      </c>
      <c r="P54" s="386">
        <v>476204082</v>
      </c>
      <c r="S54" s="223"/>
    </row>
    <row r="55" spans="1:19" s="7" customFormat="1" ht="15.75" customHeight="1" thickBot="1">
      <c r="A55" s="417">
        <v>1</v>
      </c>
      <c r="B55" s="590" t="s">
        <v>324</v>
      </c>
      <c r="C55" s="590"/>
      <c r="D55" s="590"/>
      <c r="E55" s="418">
        <v>37</v>
      </c>
      <c r="F55" s="419"/>
      <c r="G55" s="418"/>
      <c r="H55" s="418"/>
      <c r="I55" s="420"/>
      <c r="J55" s="421">
        <v>0</v>
      </c>
      <c r="K55" s="421">
        <v>0</v>
      </c>
      <c r="L55" s="422">
        <v>144</v>
      </c>
      <c r="M55" s="421">
        <v>236429362</v>
      </c>
      <c r="N55" s="421">
        <v>239774720</v>
      </c>
      <c r="O55" s="421">
        <v>0</v>
      </c>
      <c r="P55" s="423">
        <v>476204082</v>
      </c>
      <c r="Q55" s="407"/>
      <c r="R55" s="407"/>
      <c r="S55" s="223"/>
    </row>
    <row r="56" spans="1:19" s="7" customFormat="1" ht="15.75" customHeight="1" thickBot="1">
      <c r="A56" s="429">
        <v>1</v>
      </c>
      <c r="B56" s="591" t="s">
        <v>325</v>
      </c>
      <c r="C56" s="591"/>
      <c r="D56" s="591"/>
      <c r="E56" s="430">
        <v>37</v>
      </c>
      <c r="F56" s="431"/>
      <c r="G56" s="431"/>
      <c r="H56" s="430"/>
      <c r="I56" s="424"/>
      <c r="J56" s="425">
        <v>0</v>
      </c>
      <c r="K56" s="425">
        <v>0</v>
      </c>
      <c r="L56" s="426">
        <v>144</v>
      </c>
      <c r="M56" s="425">
        <v>236429362</v>
      </c>
      <c r="N56" s="425">
        <v>239774720</v>
      </c>
      <c r="O56" s="425">
        <v>0</v>
      </c>
      <c r="P56" s="404">
        <v>476204082</v>
      </c>
      <c r="Q56" s="407"/>
      <c r="R56" s="407"/>
      <c r="S56" s="223"/>
    </row>
    <row r="57" spans="1:19" s="7" customFormat="1" ht="15.6" customHeight="1">
      <c r="A57" s="584">
        <v>1</v>
      </c>
      <c r="B57" s="585" t="s">
        <v>224</v>
      </c>
      <c r="C57" s="586" t="s">
        <v>61</v>
      </c>
      <c r="D57" s="573" t="s">
        <v>302</v>
      </c>
      <c r="E57" s="573">
        <v>29</v>
      </c>
      <c r="F57" s="582">
        <v>40904</v>
      </c>
      <c r="G57" s="570">
        <v>40910</v>
      </c>
      <c r="H57" s="662" t="s">
        <v>344</v>
      </c>
      <c r="I57" s="472"/>
      <c r="J57" s="454"/>
      <c r="K57" s="409"/>
      <c r="L57" s="410"/>
      <c r="M57" s="411"/>
      <c r="N57" s="412"/>
      <c r="O57" s="385"/>
      <c r="P57" s="477">
        <v>0</v>
      </c>
      <c r="S57" s="223"/>
    </row>
    <row r="58" spans="1:19" s="7" customFormat="1" ht="14.25" customHeight="1">
      <c r="A58" s="584"/>
      <c r="B58" s="585"/>
      <c r="C58" s="586"/>
      <c r="D58" s="573"/>
      <c r="E58" s="573"/>
      <c r="F58" s="579"/>
      <c r="G58" s="570"/>
      <c r="H58" s="662"/>
      <c r="I58" s="427" t="s">
        <v>159</v>
      </c>
      <c r="J58" s="454">
        <v>751500</v>
      </c>
      <c r="K58" s="409"/>
      <c r="L58" s="410">
        <v>17</v>
      </c>
      <c r="M58" s="411">
        <v>4587370</v>
      </c>
      <c r="N58" s="412">
        <v>4594570</v>
      </c>
      <c r="O58" s="385"/>
      <c r="P58" s="62">
        <v>9181940</v>
      </c>
      <c r="S58" s="223"/>
    </row>
    <row r="59" spans="1:19" s="7" customFormat="1" ht="15.75">
      <c r="A59" s="584"/>
      <c r="B59" s="585"/>
      <c r="C59" s="586"/>
      <c r="D59" s="573"/>
      <c r="E59" s="573"/>
      <c r="F59" s="579"/>
      <c r="G59" s="570"/>
      <c r="H59" s="662"/>
      <c r="I59" s="221"/>
      <c r="J59" s="456"/>
      <c r="K59" s="414"/>
      <c r="L59" s="396"/>
      <c r="M59" s="60"/>
      <c r="N59" s="61"/>
      <c r="O59" s="63"/>
      <c r="P59" s="62">
        <v>0</v>
      </c>
      <c r="S59" s="223"/>
    </row>
    <row r="60" spans="1:19" s="7" customFormat="1" ht="15.75" thickBot="1">
      <c r="A60" s="584"/>
      <c r="B60" s="585"/>
      <c r="C60" s="586"/>
      <c r="D60" s="573"/>
      <c r="E60" s="573"/>
      <c r="F60" s="579"/>
      <c r="G60" s="570"/>
      <c r="H60" s="663"/>
      <c r="I60" s="65" t="s">
        <v>326</v>
      </c>
      <c r="J60" s="64">
        <v>751500</v>
      </c>
      <c r="K60" s="64">
        <v>0</v>
      </c>
      <c r="L60" s="415">
        <v>17</v>
      </c>
      <c r="M60" s="64">
        <v>4587370</v>
      </c>
      <c r="N60" s="64">
        <v>4594570</v>
      </c>
      <c r="O60" s="64">
        <v>0</v>
      </c>
      <c r="P60" s="386">
        <v>9181940</v>
      </c>
      <c r="S60" s="223"/>
    </row>
    <row r="61" spans="1:19" s="7" customFormat="1" ht="15.75" customHeight="1" thickBot="1">
      <c r="A61" s="417">
        <v>1</v>
      </c>
      <c r="B61" s="590" t="s">
        <v>256</v>
      </c>
      <c r="C61" s="590"/>
      <c r="D61" s="590"/>
      <c r="E61" s="418">
        <v>29</v>
      </c>
      <c r="F61" s="419"/>
      <c r="G61" s="418"/>
      <c r="H61" s="418"/>
      <c r="I61" s="420"/>
      <c r="J61" s="421">
        <v>751500</v>
      </c>
      <c r="K61" s="421">
        <v>0</v>
      </c>
      <c r="L61" s="422">
        <v>17</v>
      </c>
      <c r="M61" s="421">
        <v>4587370</v>
      </c>
      <c r="N61" s="421">
        <v>4594570</v>
      </c>
      <c r="O61" s="421">
        <v>0</v>
      </c>
      <c r="P61" s="423">
        <v>9181940</v>
      </c>
      <c r="Q61" s="407"/>
      <c r="R61" s="407"/>
      <c r="S61" s="223"/>
    </row>
    <row r="62" spans="1:19" s="7" customFormat="1" ht="15.75" customHeight="1" thickBot="1">
      <c r="A62" s="429">
        <v>1</v>
      </c>
      <c r="B62" s="591" t="s">
        <v>327</v>
      </c>
      <c r="C62" s="591"/>
      <c r="D62" s="591"/>
      <c r="E62" s="430">
        <v>29</v>
      </c>
      <c r="F62" s="431"/>
      <c r="G62" s="431"/>
      <c r="H62" s="430"/>
      <c r="I62" s="424"/>
      <c r="J62" s="425">
        <v>751500</v>
      </c>
      <c r="K62" s="425">
        <v>0</v>
      </c>
      <c r="L62" s="426">
        <v>17</v>
      </c>
      <c r="M62" s="425">
        <v>4587370</v>
      </c>
      <c r="N62" s="425">
        <v>4594570</v>
      </c>
      <c r="O62" s="425">
        <v>0</v>
      </c>
      <c r="P62" s="404">
        <v>9181940</v>
      </c>
      <c r="Q62" s="407"/>
      <c r="R62" s="407"/>
      <c r="S62" s="223"/>
    </row>
    <row r="63" spans="1:19" s="7" customFormat="1" ht="15.6" customHeight="1">
      <c r="A63" s="584">
        <v>1</v>
      </c>
      <c r="B63" s="585" t="s">
        <v>224</v>
      </c>
      <c r="C63" s="586" t="s">
        <v>60</v>
      </c>
      <c r="D63" s="573" t="s">
        <v>302</v>
      </c>
      <c r="E63" s="573">
        <v>34</v>
      </c>
      <c r="F63" s="582">
        <v>40899</v>
      </c>
      <c r="G63" s="570">
        <v>40905</v>
      </c>
      <c r="H63" s="662" t="s">
        <v>345</v>
      </c>
      <c r="I63" s="472"/>
      <c r="J63" s="454"/>
      <c r="K63" s="409"/>
      <c r="L63" s="410"/>
      <c r="M63" s="411"/>
      <c r="N63" s="412"/>
      <c r="O63" s="385"/>
      <c r="P63" s="477">
        <v>0</v>
      </c>
      <c r="S63" s="223"/>
    </row>
    <row r="64" spans="1:19" s="7" customFormat="1" ht="14.25" customHeight="1">
      <c r="A64" s="584"/>
      <c r="B64" s="585"/>
      <c r="C64" s="586"/>
      <c r="D64" s="573"/>
      <c r="E64" s="573"/>
      <c r="F64" s="579"/>
      <c r="G64" s="570"/>
      <c r="H64" s="662"/>
      <c r="I64" s="427" t="s">
        <v>159</v>
      </c>
      <c r="J64" s="454"/>
      <c r="K64" s="409"/>
      <c r="L64" s="410">
        <v>97</v>
      </c>
      <c r="M64" s="411">
        <v>92930200</v>
      </c>
      <c r="N64" s="412">
        <v>92930200</v>
      </c>
      <c r="O64" s="385"/>
      <c r="P64" s="62">
        <v>185860400</v>
      </c>
      <c r="S64" s="223"/>
    </row>
    <row r="65" spans="1:19" s="7" customFormat="1" ht="15.75">
      <c r="A65" s="584"/>
      <c r="B65" s="585"/>
      <c r="C65" s="586"/>
      <c r="D65" s="573"/>
      <c r="E65" s="573"/>
      <c r="F65" s="579"/>
      <c r="G65" s="570"/>
      <c r="H65" s="662"/>
      <c r="I65" s="221"/>
      <c r="J65" s="456"/>
      <c r="K65" s="414"/>
      <c r="L65" s="396"/>
      <c r="M65" s="60"/>
      <c r="N65" s="61"/>
      <c r="O65" s="63"/>
      <c r="P65" s="62">
        <v>0</v>
      </c>
      <c r="S65" s="223"/>
    </row>
    <row r="66" spans="1:19" s="7" customFormat="1" ht="15.75" thickBot="1">
      <c r="A66" s="584"/>
      <c r="B66" s="585"/>
      <c r="C66" s="586"/>
      <c r="D66" s="573"/>
      <c r="E66" s="573"/>
      <c r="F66" s="579"/>
      <c r="G66" s="570"/>
      <c r="H66" s="663"/>
      <c r="I66" s="65" t="s">
        <v>328</v>
      </c>
      <c r="J66" s="64">
        <v>0</v>
      </c>
      <c r="K66" s="64">
        <v>0</v>
      </c>
      <c r="L66" s="415">
        <v>97</v>
      </c>
      <c r="M66" s="64">
        <v>92930200</v>
      </c>
      <c r="N66" s="64">
        <v>92930200</v>
      </c>
      <c r="O66" s="64">
        <v>0</v>
      </c>
      <c r="P66" s="386">
        <v>185860400</v>
      </c>
      <c r="S66" s="223"/>
    </row>
    <row r="67" spans="1:19" s="7" customFormat="1" ht="15.75" customHeight="1" thickBot="1">
      <c r="A67" s="417">
        <v>1</v>
      </c>
      <c r="B67" s="590" t="s">
        <v>329</v>
      </c>
      <c r="C67" s="590"/>
      <c r="D67" s="590"/>
      <c r="E67" s="418">
        <v>34</v>
      </c>
      <c r="F67" s="419"/>
      <c r="G67" s="418"/>
      <c r="H67" s="418"/>
      <c r="I67" s="420"/>
      <c r="J67" s="421">
        <v>0</v>
      </c>
      <c r="K67" s="421">
        <v>0</v>
      </c>
      <c r="L67" s="422">
        <v>97</v>
      </c>
      <c r="M67" s="421">
        <v>92930200</v>
      </c>
      <c r="N67" s="421">
        <v>92930200</v>
      </c>
      <c r="O67" s="421">
        <v>0</v>
      </c>
      <c r="P67" s="423">
        <v>185860400</v>
      </c>
      <c r="Q67" s="407"/>
      <c r="R67" s="407"/>
      <c r="S67" s="223"/>
    </row>
    <row r="68" spans="1:19" s="7" customFormat="1" ht="15.75" customHeight="1" thickBot="1">
      <c r="A68" s="429">
        <v>1</v>
      </c>
      <c r="B68" s="591" t="s">
        <v>225</v>
      </c>
      <c r="C68" s="591"/>
      <c r="D68" s="591"/>
      <c r="E68" s="430">
        <v>34</v>
      </c>
      <c r="F68" s="431"/>
      <c r="G68" s="431"/>
      <c r="H68" s="430"/>
      <c r="I68" s="424"/>
      <c r="J68" s="425">
        <v>0</v>
      </c>
      <c r="K68" s="425">
        <v>0</v>
      </c>
      <c r="L68" s="426">
        <v>97</v>
      </c>
      <c r="M68" s="425">
        <v>92930200</v>
      </c>
      <c r="N68" s="425">
        <v>92930200</v>
      </c>
      <c r="O68" s="425">
        <v>0</v>
      </c>
      <c r="P68" s="404">
        <v>185860400</v>
      </c>
      <c r="Q68" s="407"/>
      <c r="R68" s="407"/>
      <c r="S68" s="223"/>
    </row>
    <row r="69" spans="1:19" s="7" customFormat="1" ht="15.6" customHeight="1">
      <c r="A69" s="584">
        <v>1</v>
      </c>
      <c r="B69" s="585" t="s">
        <v>224</v>
      </c>
      <c r="C69" s="586" t="s">
        <v>65</v>
      </c>
      <c r="D69" s="573" t="s">
        <v>330</v>
      </c>
      <c r="E69" s="573">
        <v>22</v>
      </c>
      <c r="F69" s="582">
        <v>40896</v>
      </c>
      <c r="G69" s="570">
        <v>40900</v>
      </c>
      <c r="H69" s="664" t="s">
        <v>337</v>
      </c>
      <c r="I69" s="472" t="s">
        <v>163</v>
      </c>
      <c r="J69" s="454"/>
      <c r="K69" s="409"/>
      <c r="L69" s="410">
        <v>11</v>
      </c>
      <c r="M69" s="411">
        <v>987989</v>
      </c>
      <c r="N69" s="412">
        <v>1747760</v>
      </c>
      <c r="O69" s="385"/>
      <c r="P69" s="477">
        <v>2735749</v>
      </c>
      <c r="S69" s="223"/>
    </row>
    <row r="70" spans="1:19" s="7" customFormat="1" ht="15.6" customHeight="1">
      <c r="A70" s="584"/>
      <c r="B70" s="585"/>
      <c r="C70" s="586"/>
      <c r="D70" s="573"/>
      <c r="E70" s="573"/>
      <c r="F70" s="579"/>
      <c r="G70" s="570"/>
      <c r="H70" s="663"/>
      <c r="I70" s="427" t="s">
        <v>166</v>
      </c>
      <c r="J70" s="454"/>
      <c r="K70" s="409"/>
      <c r="L70" s="410">
        <v>9</v>
      </c>
      <c r="M70" s="411">
        <v>8476000</v>
      </c>
      <c r="N70" s="412">
        <v>8477040</v>
      </c>
      <c r="O70" s="385"/>
      <c r="P70" s="62">
        <v>16953040</v>
      </c>
      <c r="S70" s="223"/>
    </row>
    <row r="71" spans="1:19" s="7" customFormat="1" ht="15.6" customHeight="1" thickBot="1">
      <c r="A71" s="584"/>
      <c r="B71" s="585"/>
      <c r="C71" s="586"/>
      <c r="D71" s="573"/>
      <c r="E71" s="573"/>
      <c r="F71" s="579"/>
      <c r="G71" s="570"/>
      <c r="H71" s="663"/>
      <c r="I71" s="453" t="s">
        <v>147</v>
      </c>
      <c r="J71" s="456"/>
      <c r="K71" s="414"/>
      <c r="L71" s="396">
        <v>654</v>
      </c>
      <c r="M71" s="60">
        <v>6327880</v>
      </c>
      <c r="N71" s="61">
        <v>6763120</v>
      </c>
      <c r="O71" s="63"/>
      <c r="P71" s="62">
        <v>13091000</v>
      </c>
      <c r="S71" s="223"/>
    </row>
    <row r="72" spans="1:19" s="7" customFormat="1" ht="15.6" customHeight="1" thickBot="1">
      <c r="A72" s="584"/>
      <c r="B72" s="585"/>
      <c r="C72" s="586"/>
      <c r="D72" s="573"/>
      <c r="E72" s="573"/>
      <c r="F72" s="579"/>
      <c r="G72" s="570"/>
      <c r="H72" s="533" t="s">
        <v>404</v>
      </c>
      <c r="I72" s="225" t="s">
        <v>69</v>
      </c>
      <c r="J72" s="530"/>
      <c r="K72" s="531"/>
      <c r="L72" s="399">
        <v>32</v>
      </c>
      <c r="M72" s="400">
        <v>13152822</v>
      </c>
      <c r="N72" s="401"/>
      <c r="O72" s="402"/>
      <c r="P72" s="62">
        <v>13152822</v>
      </c>
      <c r="S72" s="223"/>
    </row>
    <row r="73" spans="1:19" s="7" customFormat="1" ht="16.149999999999999" customHeight="1" thickBot="1">
      <c r="A73" s="584"/>
      <c r="B73" s="585"/>
      <c r="C73" s="586"/>
      <c r="D73" s="573"/>
      <c r="E73" s="573"/>
      <c r="F73" s="579"/>
      <c r="G73" s="570"/>
      <c r="H73" s="532"/>
      <c r="I73" s="65" t="s">
        <v>332</v>
      </c>
      <c r="J73" s="64">
        <v>0</v>
      </c>
      <c r="K73" s="64">
        <v>0</v>
      </c>
      <c r="L73" s="415">
        <v>706</v>
      </c>
      <c r="M73" s="64">
        <v>28944691</v>
      </c>
      <c r="N73" s="64">
        <v>16987920</v>
      </c>
      <c r="O73" s="64">
        <v>0</v>
      </c>
      <c r="P73" s="64">
        <v>45932611</v>
      </c>
      <c r="S73" s="223"/>
    </row>
    <row r="74" spans="1:19" s="7" customFormat="1" ht="15.75" customHeight="1" thickBot="1">
      <c r="A74" s="417">
        <v>1</v>
      </c>
      <c r="B74" s="590" t="s">
        <v>333</v>
      </c>
      <c r="C74" s="590"/>
      <c r="D74" s="590"/>
      <c r="E74" s="418">
        <v>22</v>
      </c>
      <c r="F74" s="419"/>
      <c r="G74" s="418"/>
      <c r="H74" s="418"/>
      <c r="I74" s="420"/>
      <c r="J74" s="421">
        <v>0</v>
      </c>
      <c r="K74" s="421">
        <v>0</v>
      </c>
      <c r="L74" s="422">
        <v>706</v>
      </c>
      <c r="M74" s="421">
        <v>28944691</v>
      </c>
      <c r="N74" s="421">
        <v>16987920</v>
      </c>
      <c r="O74" s="421">
        <v>0</v>
      </c>
      <c r="P74" s="423">
        <v>45932611</v>
      </c>
      <c r="Q74" s="407"/>
      <c r="R74" s="407"/>
      <c r="S74" s="223"/>
    </row>
    <row r="75" spans="1:19" s="7" customFormat="1" ht="15.75" customHeight="1" thickBot="1">
      <c r="A75" s="429">
        <v>1</v>
      </c>
      <c r="B75" s="591" t="s">
        <v>334</v>
      </c>
      <c r="C75" s="591"/>
      <c r="D75" s="591"/>
      <c r="E75" s="430">
        <v>22</v>
      </c>
      <c r="F75" s="431"/>
      <c r="G75" s="431"/>
      <c r="H75" s="471"/>
      <c r="I75" s="424"/>
      <c r="J75" s="425">
        <v>0</v>
      </c>
      <c r="K75" s="425">
        <v>0</v>
      </c>
      <c r="L75" s="426">
        <v>706</v>
      </c>
      <c r="M75" s="425">
        <v>28944691</v>
      </c>
      <c r="N75" s="425">
        <v>16987920</v>
      </c>
      <c r="O75" s="425">
        <v>0</v>
      </c>
      <c r="P75" s="404">
        <v>45932611</v>
      </c>
      <c r="Q75" s="407"/>
      <c r="R75" s="407"/>
      <c r="S75" s="223"/>
    </row>
    <row r="76" spans="1:19" s="7" customFormat="1" ht="15.75" customHeight="1">
      <c r="A76" s="608">
        <v>0</v>
      </c>
      <c r="B76" s="609" t="s">
        <v>224</v>
      </c>
      <c r="C76" s="610" t="s">
        <v>296</v>
      </c>
      <c r="D76" s="568" t="s">
        <v>285</v>
      </c>
      <c r="E76" s="568">
        <v>37</v>
      </c>
      <c r="F76" s="611">
        <v>40840</v>
      </c>
      <c r="G76" s="611">
        <v>40844</v>
      </c>
      <c r="H76" s="606" t="s">
        <v>297</v>
      </c>
      <c r="I76" s="74" t="s">
        <v>165</v>
      </c>
      <c r="J76" s="414"/>
      <c r="K76" s="414"/>
      <c r="L76" s="396">
        <v>13</v>
      </c>
      <c r="M76" s="60">
        <v>8435384</v>
      </c>
      <c r="N76" s="61">
        <v>8638073</v>
      </c>
      <c r="O76" s="63"/>
      <c r="P76" s="62">
        <v>17073457</v>
      </c>
      <c r="Q76" s="455"/>
      <c r="R76" s="455"/>
      <c r="S76" s="223"/>
    </row>
    <row r="77" spans="1:19" s="7" customFormat="1" ht="15.75" customHeight="1">
      <c r="A77" s="608"/>
      <c r="B77" s="609"/>
      <c r="C77" s="610"/>
      <c r="D77" s="568"/>
      <c r="E77" s="568"/>
      <c r="F77" s="611"/>
      <c r="G77" s="611"/>
      <c r="H77" s="602"/>
      <c r="I77" s="447" t="s">
        <v>163</v>
      </c>
      <c r="J77" s="414"/>
      <c r="K77" s="414"/>
      <c r="L77" s="396">
        <v>12</v>
      </c>
      <c r="M77" s="60">
        <v>3031238</v>
      </c>
      <c r="N77" s="61">
        <v>3171250</v>
      </c>
      <c r="O77" s="63"/>
      <c r="P77" s="62">
        <v>6202488</v>
      </c>
      <c r="Q77" s="432"/>
      <c r="R77" s="432"/>
      <c r="S77" s="432"/>
    </row>
    <row r="78" spans="1:19" s="7" customFormat="1" ht="15" customHeight="1">
      <c r="A78" s="608"/>
      <c r="B78" s="609"/>
      <c r="C78" s="610"/>
      <c r="D78" s="568"/>
      <c r="E78" s="568"/>
      <c r="F78" s="611"/>
      <c r="G78" s="611"/>
      <c r="H78" s="600"/>
      <c r="I78" s="74" t="s">
        <v>156</v>
      </c>
      <c r="J78" s="414"/>
      <c r="K78" s="414"/>
      <c r="L78" s="396">
        <v>106</v>
      </c>
      <c r="M78" s="60">
        <v>188023256</v>
      </c>
      <c r="N78" s="61">
        <v>272086432</v>
      </c>
      <c r="O78" s="63"/>
      <c r="P78" s="62">
        <v>460109688</v>
      </c>
      <c r="Q78" s="433"/>
      <c r="R78" s="433"/>
      <c r="S78" s="223"/>
    </row>
    <row r="79" spans="1:19" s="7" customFormat="1" ht="15" customHeight="1">
      <c r="A79" s="608"/>
      <c r="B79" s="609"/>
      <c r="C79" s="610"/>
      <c r="D79" s="568"/>
      <c r="E79" s="568"/>
      <c r="F79" s="611"/>
      <c r="G79" s="611"/>
      <c r="H79" s="511" t="s">
        <v>366</v>
      </c>
      <c r="I79" s="481" t="s">
        <v>162</v>
      </c>
      <c r="J79" s="456"/>
      <c r="K79" s="414"/>
      <c r="L79" s="396">
        <v>46</v>
      </c>
      <c r="M79" s="60">
        <v>30275840</v>
      </c>
      <c r="N79" s="61">
        <v>0</v>
      </c>
      <c r="O79" s="63"/>
      <c r="P79" s="62">
        <v>30275840</v>
      </c>
      <c r="Q79" s="433"/>
      <c r="R79" s="433"/>
      <c r="S79" s="223"/>
    </row>
    <row r="80" spans="1:19" s="7" customFormat="1" ht="15" customHeight="1">
      <c r="A80" s="608"/>
      <c r="B80" s="609"/>
      <c r="C80" s="610"/>
      <c r="D80" s="568"/>
      <c r="E80" s="568"/>
      <c r="F80" s="611"/>
      <c r="G80" s="611"/>
      <c r="H80" s="669" t="s">
        <v>405</v>
      </c>
      <c r="I80" s="225" t="s">
        <v>69</v>
      </c>
      <c r="J80" s="456"/>
      <c r="K80" s="414"/>
      <c r="L80" s="396">
        <v>1</v>
      </c>
      <c r="M80" s="60">
        <v>58554864</v>
      </c>
      <c r="N80" s="61">
        <v>0</v>
      </c>
      <c r="O80" s="63"/>
      <c r="P80" s="62">
        <v>58554864</v>
      </c>
      <c r="Q80" s="433"/>
      <c r="R80" s="433"/>
      <c r="S80" s="223"/>
    </row>
    <row r="81" spans="1:19" s="7" customFormat="1" ht="15" customHeight="1">
      <c r="A81" s="608"/>
      <c r="B81" s="609"/>
      <c r="C81" s="610"/>
      <c r="D81" s="568"/>
      <c r="E81" s="568"/>
      <c r="F81" s="611"/>
      <c r="G81" s="611"/>
      <c r="H81" s="670"/>
      <c r="I81" s="224" t="s">
        <v>155</v>
      </c>
      <c r="J81" s="456"/>
      <c r="K81" s="414"/>
      <c r="L81" s="396">
        <v>3</v>
      </c>
      <c r="M81" s="60">
        <v>92679691</v>
      </c>
      <c r="N81" s="61">
        <v>0</v>
      </c>
      <c r="O81" s="63"/>
      <c r="P81" s="62">
        <v>92679691</v>
      </c>
      <c r="Q81" s="433"/>
      <c r="R81" s="433"/>
      <c r="S81" s="223"/>
    </row>
    <row r="82" spans="1:19" s="7" customFormat="1" ht="15">
      <c r="A82" s="608"/>
      <c r="B82" s="609"/>
      <c r="C82" s="610"/>
      <c r="D82" s="568"/>
      <c r="E82" s="568"/>
      <c r="F82" s="611"/>
      <c r="G82" s="611"/>
      <c r="H82" s="491"/>
      <c r="I82" s="67" t="s">
        <v>298</v>
      </c>
      <c r="J82" s="69">
        <v>0</v>
      </c>
      <c r="K82" s="69">
        <v>0</v>
      </c>
      <c r="L82" s="70">
        <v>181</v>
      </c>
      <c r="M82" s="69">
        <v>381000273</v>
      </c>
      <c r="N82" s="69">
        <v>283895755</v>
      </c>
      <c r="O82" s="69">
        <v>0</v>
      </c>
      <c r="P82" s="69">
        <v>664896028</v>
      </c>
      <c r="Q82" s="432"/>
      <c r="R82" s="432"/>
      <c r="S82" s="223"/>
    </row>
    <row r="83" spans="1:19" s="7" customFormat="1" ht="15.75" customHeight="1">
      <c r="A83" s="608">
        <v>1</v>
      </c>
      <c r="B83" s="609" t="s">
        <v>224</v>
      </c>
      <c r="C83" s="610" t="s">
        <v>335</v>
      </c>
      <c r="D83" s="568" t="s">
        <v>302</v>
      </c>
      <c r="E83" s="568">
        <v>26</v>
      </c>
      <c r="F83" s="611">
        <v>40903</v>
      </c>
      <c r="G83" s="611">
        <v>40907</v>
      </c>
      <c r="H83" s="624" t="s">
        <v>322</v>
      </c>
      <c r="I83" s="74"/>
      <c r="J83" s="414"/>
      <c r="K83" s="414"/>
      <c r="L83" s="396"/>
      <c r="M83" s="60"/>
      <c r="N83" s="61"/>
      <c r="O83" s="63"/>
      <c r="P83" s="62">
        <v>0</v>
      </c>
      <c r="Q83" s="455"/>
      <c r="R83" s="455"/>
      <c r="S83" s="223"/>
    </row>
    <row r="84" spans="1:19" s="7" customFormat="1" ht="15.75" customHeight="1">
      <c r="A84" s="608"/>
      <c r="B84" s="609"/>
      <c r="C84" s="610"/>
      <c r="D84" s="568"/>
      <c r="E84" s="568"/>
      <c r="F84" s="611"/>
      <c r="G84" s="611"/>
      <c r="H84" s="624"/>
      <c r="I84" s="427" t="s">
        <v>159</v>
      </c>
      <c r="J84" s="414"/>
      <c r="K84" s="414"/>
      <c r="L84" s="396">
        <v>5</v>
      </c>
      <c r="M84" s="60">
        <v>7431490.5</v>
      </c>
      <c r="N84" s="61">
        <v>9252584.5</v>
      </c>
      <c r="O84" s="63"/>
      <c r="P84" s="62">
        <v>16684075</v>
      </c>
      <c r="Q84" s="432"/>
      <c r="R84" s="432"/>
      <c r="S84" s="432"/>
    </row>
    <row r="85" spans="1:19" s="7" customFormat="1" ht="15" customHeight="1">
      <c r="A85" s="608"/>
      <c r="B85" s="609"/>
      <c r="C85" s="610"/>
      <c r="D85" s="568"/>
      <c r="E85" s="568"/>
      <c r="F85" s="611"/>
      <c r="G85" s="611"/>
      <c r="H85" s="624"/>
      <c r="I85" s="74"/>
      <c r="J85" s="414"/>
      <c r="K85" s="414"/>
      <c r="L85" s="396"/>
      <c r="M85" s="60"/>
      <c r="N85" s="61"/>
      <c r="O85" s="63"/>
      <c r="P85" s="62">
        <v>0</v>
      </c>
      <c r="Q85" s="433"/>
      <c r="R85" s="433"/>
      <c r="S85" s="223"/>
    </row>
    <row r="86" spans="1:19" s="7" customFormat="1" ht="15.75" thickBot="1">
      <c r="A86" s="608"/>
      <c r="B86" s="609"/>
      <c r="C86" s="610"/>
      <c r="D86" s="568"/>
      <c r="E86" s="568"/>
      <c r="F86" s="611"/>
      <c r="G86" s="611"/>
      <c r="H86" s="624"/>
      <c r="I86" s="67" t="s">
        <v>298</v>
      </c>
      <c r="J86" s="69">
        <v>0</v>
      </c>
      <c r="K86" s="69">
        <v>0</v>
      </c>
      <c r="L86" s="70">
        <v>5</v>
      </c>
      <c r="M86" s="69">
        <v>7431490.5</v>
      </c>
      <c r="N86" s="69">
        <v>9252584.5</v>
      </c>
      <c r="O86" s="69">
        <v>0</v>
      </c>
      <c r="P86" s="69">
        <v>16684075</v>
      </c>
      <c r="Q86" s="432"/>
      <c r="R86" s="432"/>
      <c r="S86" s="223"/>
    </row>
    <row r="87" spans="1:19" s="7" customFormat="1" ht="15.75" thickBot="1">
      <c r="A87" s="417">
        <v>1</v>
      </c>
      <c r="B87" s="590" t="s">
        <v>257</v>
      </c>
      <c r="C87" s="590"/>
      <c r="D87" s="590"/>
      <c r="E87" s="418">
        <v>26</v>
      </c>
      <c r="F87" s="419"/>
      <c r="G87" s="418"/>
      <c r="H87" s="418"/>
      <c r="I87" s="420"/>
      <c r="J87" s="421">
        <v>0</v>
      </c>
      <c r="K87" s="421">
        <v>0</v>
      </c>
      <c r="L87" s="461">
        <v>186</v>
      </c>
      <c r="M87" s="421">
        <v>388431763.5</v>
      </c>
      <c r="N87" s="421">
        <v>293148339.5</v>
      </c>
      <c r="O87" s="421">
        <v>0</v>
      </c>
      <c r="P87" s="421">
        <v>681580103</v>
      </c>
      <c r="Q87" s="432"/>
      <c r="R87" s="432"/>
      <c r="S87" s="223"/>
    </row>
    <row r="88" spans="1:19" s="7" customFormat="1" ht="15.75" thickBot="1">
      <c r="A88" s="429">
        <v>1</v>
      </c>
      <c r="B88" s="591" t="s">
        <v>258</v>
      </c>
      <c r="C88" s="591"/>
      <c r="D88" s="591"/>
      <c r="E88" s="430">
        <v>26</v>
      </c>
      <c r="F88" s="431"/>
      <c r="G88" s="431"/>
      <c r="H88" s="430"/>
      <c r="I88" s="424"/>
      <c r="J88" s="425">
        <v>0</v>
      </c>
      <c r="K88" s="425">
        <v>0</v>
      </c>
      <c r="L88" s="426">
        <v>186</v>
      </c>
      <c r="M88" s="425">
        <v>388431763.5</v>
      </c>
      <c r="N88" s="425">
        <v>293148339.5</v>
      </c>
      <c r="O88" s="425">
        <v>0</v>
      </c>
      <c r="P88" s="404">
        <v>681580103</v>
      </c>
      <c r="Q88" s="434"/>
      <c r="R88" s="434"/>
      <c r="S88" s="432"/>
    </row>
    <row r="89" spans="1:19" s="7" customFormat="1" ht="15.75" customHeight="1">
      <c r="A89" s="637">
        <v>0</v>
      </c>
      <c r="B89" s="619" t="s">
        <v>224</v>
      </c>
      <c r="C89" s="627" t="s">
        <v>66</v>
      </c>
      <c r="D89" s="635" t="s">
        <v>421</v>
      </c>
      <c r="E89" s="635">
        <v>3</v>
      </c>
      <c r="F89" s="633"/>
      <c r="G89" s="633"/>
      <c r="H89" s="630" t="s">
        <v>422</v>
      </c>
      <c r="I89" s="74"/>
      <c r="J89" s="414"/>
      <c r="K89" s="414"/>
      <c r="L89" s="396"/>
      <c r="M89" s="60"/>
      <c r="N89" s="61"/>
      <c r="O89" s="63"/>
      <c r="P89" s="62">
        <v>0</v>
      </c>
      <c r="Q89" s="455"/>
      <c r="R89" s="455"/>
      <c r="S89" s="223"/>
    </row>
    <row r="90" spans="1:19" s="7" customFormat="1" ht="15.75" customHeight="1">
      <c r="A90" s="638"/>
      <c r="B90" s="594"/>
      <c r="C90" s="586"/>
      <c r="D90" s="573"/>
      <c r="E90" s="573"/>
      <c r="F90" s="597"/>
      <c r="G90" s="597"/>
      <c r="H90" s="631"/>
      <c r="I90" s="427" t="s">
        <v>159</v>
      </c>
      <c r="J90" s="414"/>
      <c r="K90" s="414"/>
      <c r="L90" s="396">
        <v>3</v>
      </c>
      <c r="M90" s="60">
        <v>98724000</v>
      </c>
      <c r="N90" s="61">
        <v>0</v>
      </c>
      <c r="O90" s="63"/>
      <c r="P90" s="62">
        <v>98724000</v>
      </c>
      <c r="Q90" s="432"/>
      <c r="R90" s="432"/>
      <c r="S90" s="432"/>
    </row>
    <row r="91" spans="1:19" s="7" customFormat="1" ht="15" customHeight="1">
      <c r="A91" s="638"/>
      <c r="B91" s="594"/>
      <c r="C91" s="586"/>
      <c r="D91" s="573"/>
      <c r="E91" s="573"/>
      <c r="F91" s="597"/>
      <c r="G91" s="597"/>
      <c r="H91" s="631"/>
      <c r="I91" s="74"/>
      <c r="J91" s="414"/>
      <c r="K91" s="414"/>
      <c r="L91" s="396"/>
      <c r="M91" s="60"/>
      <c r="N91" s="61"/>
      <c r="O91" s="63"/>
      <c r="P91" s="62">
        <v>0</v>
      </c>
      <c r="Q91" s="433"/>
      <c r="R91" s="433"/>
      <c r="S91" s="223"/>
    </row>
    <row r="92" spans="1:19" s="7" customFormat="1" ht="15.75" thickBot="1">
      <c r="A92" s="639"/>
      <c r="B92" s="620"/>
      <c r="C92" s="628"/>
      <c r="D92" s="636"/>
      <c r="E92" s="636"/>
      <c r="F92" s="634"/>
      <c r="G92" s="634"/>
      <c r="H92" s="632"/>
      <c r="I92" s="67" t="s">
        <v>425</v>
      </c>
      <c r="J92" s="69">
        <v>0</v>
      </c>
      <c r="K92" s="69">
        <v>0</v>
      </c>
      <c r="L92" s="70">
        <v>3</v>
      </c>
      <c r="M92" s="69">
        <v>98724000</v>
      </c>
      <c r="N92" s="69">
        <v>0</v>
      </c>
      <c r="O92" s="69">
        <v>0</v>
      </c>
      <c r="P92" s="69">
        <v>98724000</v>
      </c>
      <c r="Q92" s="432"/>
      <c r="R92" s="432"/>
      <c r="S92" s="223"/>
    </row>
    <row r="93" spans="1:19" s="7" customFormat="1" ht="15.75" thickBot="1">
      <c r="A93" s="417">
        <v>0</v>
      </c>
      <c r="B93" s="590" t="s">
        <v>423</v>
      </c>
      <c r="C93" s="590"/>
      <c r="D93" s="590"/>
      <c r="E93" s="418">
        <v>3</v>
      </c>
      <c r="F93" s="419"/>
      <c r="G93" s="418"/>
      <c r="H93" s="418"/>
      <c r="I93" s="420"/>
      <c r="J93" s="421">
        <v>0</v>
      </c>
      <c r="K93" s="421">
        <v>0</v>
      </c>
      <c r="L93" s="422">
        <v>3</v>
      </c>
      <c r="M93" s="421">
        <v>98724000</v>
      </c>
      <c r="N93" s="421">
        <v>0</v>
      </c>
      <c r="O93" s="421">
        <v>0</v>
      </c>
      <c r="P93" s="421">
        <v>98724000</v>
      </c>
      <c r="Q93" s="432"/>
      <c r="R93" s="432"/>
      <c r="S93" s="223"/>
    </row>
    <row r="94" spans="1:19" s="7" customFormat="1" ht="15.75" thickBot="1">
      <c r="A94" s="429">
        <v>0</v>
      </c>
      <c r="B94" s="591" t="s">
        <v>424</v>
      </c>
      <c r="C94" s="591"/>
      <c r="D94" s="591"/>
      <c r="E94" s="430">
        <v>3</v>
      </c>
      <c r="F94" s="431"/>
      <c r="G94" s="431"/>
      <c r="H94" s="430"/>
      <c r="I94" s="424"/>
      <c r="J94" s="425">
        <v>0</v>
      </c>
      <c r="K94" s="425">
        <v>0</v>
      </c>
      <c r="L94" s="426">
        <v>3</v>
      </c>
      <c r="M94" s="425">
        <v>98724000</v>
      </c>
      <c r="N94" s="425">
        <v>0</v>
      </c>
      <c r="O94" s="425">
        <v>0</v>
      </c>
      <c r="P94" s="404">
        <v>98724000</v>
      </c>
      <c r="Q94" s="434"/>
      <c r="R94" s="434"/>
      <c r="S94" s="432"/>
    </row>
    <row r="95" spans="1:19" s="7" customFormat="1" ht="15.75" customHeight="1">
      <c r="A95" s="656">
        <v>0</v>
      </c>
      <c r="B95" s="619" t="s">
        <v>224</v>
      </c>
      <c r="C95" s="627" t="s">
        <v>299</v>
      </c>
      <c r="D95" s="635" t="s">
        <v>266</v>
      </c>
      <c r="E95" s="635">
        <v>4</v>
      </c>
      <c r="F95" s="633">
        <v>40785</v>
      </c>
      <c r="G95" s="653" t="s">
        <v>267</v>
      </c>
      <c r="H95" s="645" t="s">
        <v>406</v>
      </c>
      <c r="I95" s="408" t="s">
        <v>69</v>
      </c>
      <c r="J95" s="454"/>
      <c r="K95" s="409"/>
      <c r="L95" s="410">
        <v>3</v>
      </c>
      <c r="M95" s="411">
        <v>908031</v>
      </c>
      <c r="N95" s="412">
        <v>0</v>
      </c>
      <c r="O95" s="385"/>
      <c r="P95" s="428">
        <v>908031</v>
      </c>
      <c r="S95" s="223"/>
    </row>
    <row r="96" spans="1:19" s="7" customFormat="1" ht="14.25" customHeight="1">
      <c r="A96" s="593"/>
      <c r="B96" s="594"/>
      <c r="C96" s="586"/>
      <c r="D96" s="573"/>
      <c r="E96" s="573"/>
      <c r="F96" s="597"/>
      <c r="G96" s="570"/>
      <c r="H96" s="625"/>
      <c r="I96" s="74"/>
      <c r="J96" s="454"/>
      <c r="K96" s="409"/>
      <c r="L96" s="410"/>
      <c r="M96" s="411"/>
      <c r="N96" s="412"/>
      <c r="O96" s="385"/>
      <c r="P96" s="428">
        <v>0</v>
      </c>
      <c r="Q96" s="455"/>
      <c r="R96" s="455"/>
      <c r="S96" s="223"/>
    </row>
    <row r="97" spans="1:19" s="7" customFormat="1" ht="15.75" thickBot="1">
      <c r="A97" s="593"/>
      <c r="B97" s="595"/>
      <c r="C97" s="596"/>
      <c r="D97" s="574"/>
      <c r="E97" s="574"/>
      <c r="F97" s="598"/>
      <c r="G97" s="571"/>
      <c r="H97" s="618"/>
      <c r="I97" s="67" t="s">
        <v>300</v>
      </c>
      <c r="J97" s="69">
        <v>0</v>
      </c>
      <c r="K97" s="69">
        <v>0</v>
      </c>
      <c r="L97" s="398">
        <v>3</v>
      </c>
      <c r="M97" s="69">
        <v>908031</v>
      </c>
      <c r="N97" s="69">
        <v>0</v>
      </c>
      <c r="O97" s="69">
        <v>0</v>
      </c>
      <c r="P97" s="440">
        <v>908031</v>
      </c>
      <c r="Q97" s="458"/>
      <c r="R97" s="458"/>
      <c r="S97" s="223"/>
    </row>
    <row r="98" spans="1:19" s="7" customFormat="1" ht="18" customHeight="1">
      <c r="A98" s="608">
        <v>0</v>
      </c>
      <c r="B98" s="619" t="s">
        <v>224</v>
      </c>
      <c r="C98" s="610" t="s">
        <v>384</v>
      </c>
      <c r="D98" s="568" t="s">
        <v>385</v>
      </c>
      <c r="E98" s="568">
        <v>1</v>
      </c>
      <c r="F98" s="605">
        <v>40840</v>
      </c>
      <c r="G98" s="577">
        <v>40844</v>
      </c>
      <c r="H98" s="651" t="s">
        <v>407</v>
      </c>
      <c r="I98" s="408" t="s">
        <v>69</v>
      </c>
      <c r="J98" s="414"/>
      <c r="K98" s="414"/>
      <c r="L98" s="396">
        <v>1</v>
      </c>
      <c r="M98" s="60">
        <v>687993</v>
      </c>
      <c r="N98" s="61">
        <v>0</v>
      </c>
      <c r="O98" s="63">
        <v>0</v>
      </c>
      <c r="P98" s="62">
        <v>687993</v>
      </c>
      <c r="Q98" s="458"/>
      <c r="R98" s="458"/>
      <c r="S98" s="223"/>
    </row>
    <row r="99" spans="1:19" s="7" customFormat="1" ht="18" customHeight="1">
      <c r="A99" s="608"/>
      <c r="B99" s="594"/>
      <c r="C99" s="610"/>
      <c r="D99" s="568"/>
      <c r="E99" s="568"/>
      <c r="F99" s="597"/>
      <c r="G99" s="577"/>
      <c r="H99" s="652"/>
      <c r="I99" s="414"/>
      <c r="J99" s="414"/>
      <c r="K99" s="414"/>
      <c r="L99" s="396"/>
      <c r="M99" s="60"/>
      <c r="N99" s="61"/>
      <c r="O99" s="63"/>
      <c r="P99" s="62">
        <v>0</v>
      </c>
      <c r="Q99" s="458"/>
      <c r="R99" s="458"/>
      <c r="S99" s="223"/>
    </row>
    <row r="100" spans="1:19" s="7" customFormat="1" ht="15.6" customHeight="1" thickBot="1">
      <c r="A100" s="608"/>
      <c r="B100" s="620"/>
      <c r="C100" s="610"/>
      <c r="D100" s="568"/>
      <c r="E100" s="568"/>
      <c r="F100" s="598"/>
      <c r="G100" s="577"/>
      <c r="H100" s="652"/>
      <c r="I100" s="67" t="s">
        <v>300</v>
      </c>
      <c r="J100" s="69">
        <v>0</v>
      </c>
      <c r="K100" s="69">
        <v>0</v>
      </c>
      <c r="L100" s="70">
        <v>1</v>
      </c>
      <c r="M100" s="69">
        <v>687993</v>
      </c>
      <c r="N100" s="69">
        <v>0</v>
      </c>
      <c r="O100" s="69">
        <v>0</v>
      </c>
      <c r="P100" s="69">
        <v>687993</v>
      </c>
      <c r="S100" s="223"/>
    </row>
    <row r="101" spans="1:19" s="7" customFormat="1" ht="18" customHeight="1">
      <c r="A101" s="608">
        <v>0</v>
      </c>
      <c r="B101" s="619" t="s">
        <v>224</v>
      </c>
      <c r="C101" s="610" t="s">
        <v>384</v>
      </c>
      <c r="D101" s="568" t="s">
        <v>386</v>
      </c>
      <c r="E101" s="568">
        <v>4</v>
      </c>
      <c r="F101" s="605">
        <v>40805</v>
      </c>
      <c r="G101" s="577">
        <v>40809</v>
      </c>
      <c r="H101" s="623" t="s">
        <v>408</v>
      </c>
      <c r="I101" s="408" t="s">
        <v>69</v>
      </c>
      <c r="J101" s="414"/>
      <c r="K101" s="414"/>
      <c r="L101" s="396">
        <v>1</v>
      </c>
      <c r="M101" s="60">
        <v>58595.21</v>
      </c>
      <c r="N101" s="61">
        <v>0</v>
      </c>
      <c r="O101" s="63">
        <v>0</v>
      </c>
      <c r="P101" s="62">
        <v>58595.21</v>
      </c>
      <c r="Q101" s="458"/>
      <c r="R101" s="458"/>
      <c r="S101" s="223"/>
    </row>
    <row r="102" spans="1:19" s="7" customFormat="1" ht="18" customHeight="1">
      <c r="A102" s="608"/>
      <c r="B102" s="594"/>
      <c r="C102" s="610"/>
      <c r="D102" s="568"/>
      <c r="E102" s="568"/>
      <c r="F102" s="597"/>
      <c r="G102" s="577"/>
      <c r="H102" s="623"/>
      <c r="I102" s="414"/>
      <c r="J102" s="414"/>
      <c r="K102" s="414"/>
      <c r="L102" s="396"/>
      <c r="M102" s="60"/>
      <c r="N102" s="61"/>
      <c r="O102" s="63"/>
      <c r="P102" s="62">
        <v>0</v>
      </c>
      <c r="Q102" s="458"/>
      <c r="R102" s="458"/>
      <c r="S102" s="223"/>
    </row>
    <row r="103" spans="1:19" s="7" customFormat="1" ht="15.6" customHeight="1" thickBot="1">
      <c r="A103" s="608"/>
      <c r="B103" s="620"/>
      <c r="C103" s="610"/>
      <c r="D103" s="568"/>
      <c r="E103" s="568"/>
      <c r="F103" s="598"/>
      <c r="G103" s="577"/>
      <c r="H103" s="623"/>
      <c r="I103" s="67" t="s">
        <v>300</v>
      </c>
      <c r="J103" s="69">
        <v>0</v>
      </c>
      <c r="K103" s="69">
        <v>0</v>
      </c>
      <c r="L103" s="70">
        <v>1</v>
      </c>
      <c r="M103" s="69">
        <v>58595.21</v>
      </c>
      <c r="N103" s="69">
        <v>0</v>
      </c>
      <c r="O103" s="69">
        <v>0</v>
      </c>
      <c r="P103" s="69">
        <v>58595.21</v>
      </c>
      <c r="S103" s="223"/>
    </row>
    <row r="104" spans="1:19" s="7" customFormat="1" ht="19.899999999999999" customHeight="1">
      <c r="A104" s="592">
        <v>0</v>
      </c>
      <c r="B104" s="594" t="s">
        <v>224</v>
      </c>
      <c r="C104" s="586" t="s">
        <v>299</v>
      </c>
      <c r="D104" s="573" t="s">
        <v>281</v>
      </c>
      <c r="E104" s="573">
        <v>32</v>
      </c>
      <c r="F104" s="597">
        <v>40813</v>
      </c>
      <c r="G104" s="570">
        <v>40819</v>
      </c>
      <c r="H104" s="654" t="s">
        <v>347</v>
      </c>
      <c r="I104" s="460"/>
      <c r="J104" s="454"/>
      <c r="K104" s="409"/>
      <c r="L104" s="410"/>
      <c r="M104" s="411"/>
      <c r="N104" s="412"/>
      <c r="O104" s="385"/>
      <c r="P104" s="428">
        <v>0</v>
      </c>
      <c r="S104" s="223"/>
    </row>
    <row r="105" spans="1:19" s="7" customFormat="1" ht="15.75">
      <c r="A105" s="593"/>
      <c r="B105" s="594"/>
      <c r="C105" s="586"/>
      <c r="D105" s="573"/>
      <c r="E105" s="573"/>
      <c r="F105" s="597"/>
      <c r="G105" s="570"/>
      <c r="H105" s="602"/>
      <c r="I105" s="408" t="s">
        <v>162</v>
      </c>
      <c r="J105" s="454"/>
      <c r="K105" s="409"/>
      <c r="L105" s="489">
        <v>15</v>
      </c>
      <c r="M105" s="411">
        <v>37072000</v>
      </c>
      <c r="N105" s="412"/>
      <c r="O105" s="385"/>
      <c r="P105" s="428">
        <v>37072000</v>
      </c>
      <c r="Q105" s="455"/>
      <c r="R105" s="455"/>
      <c r="S105" s="223"/>
    </row>
    <row r="106" spans="1:19" s="7" customFormat="1" ht="15.75">
      <c r="A106" s="593"/>
      <c r="B106" s="594"/>
      <c r="C106" s="586"/>
      <c r="D106" s="573"/>
      <c r="E106" s="573"/>
      <c r="F106" s="597"/>
      <c r="G106" s="570"/>
      <c r="H106" s="600"/>
      <c r="I106" s="439"/>
      <c r="J106" s="456"/>
      <c r="K106" s="414"/>
      <c r="L106" s="396"/>
      <c r="M106" s="60"/>
      <c r="N106" s="61"/>
      <c r="O106" s="63"/>
      <c r="P106" s="428">
        <v>0</v>
      </c>
      <c r="Q106" s="457"/>
      <c r="R106" s="457"/>
      <c r="S106" s="223"/>
    </row>
    <row r="107" spans="1:19" s="7" customFormat="1" ht="15">
      <c r="A107" s="593"/>
      <c r="B107" s="595"/>
      <c r="C107" s="596"/>
      <c r="D107" s="574"/>
      <c r="E107" s="574"/>
      <c r="F107" s="598"/>
      <c r="G107" s="571"/>
      <c r="H107" s="463"/>
      <c r="I107" s="67" t="s">
        <v>300</v>
      </c>
      <c r="J107" s="69">
        <v>0</v>
      </c>
      <c r="K107" s="69">
        <v>0</v>
      </c>
      <c r="L107" s="398">
        <v>15</v>
      </c>
      <c r="M107" s="69">
        <v>37072000</v>
      </c>
      <c r="N107" s="69">
        <v>0</v>
      </c>
      <c r="O107" s="436">
        <v>0</v>
      </c>
      <c r="P107" s="436">
        <v>37072000</v>
      </c>
      <c r="Q107" s="458"/>
      <c r="R107" s="458"/>
      <c r="S107" s="223"/>
    </row>
    <row r="108" spans="1:19" s="7" customFormat="1" ht="15.75" customHeight="1">
      <c r="A108" s="601">
        <v>0</v>
      </c>
      <c r="B108" s="603" t="s">
        <v>224</v>
      </c>
      <c r="C108" s="604" t="s">
        <v>299</v>
      </c>
      <c r="D108" s="572" t="s">
        <v>282</v>
      </c>
      <c r="E108" s="572">
        <v>3</v>
      </c>
      <c r="F108" s="605">
        <v>40819</v>
      </c>
      <c r="G108" s="569">
        <v>40823</v>
      </c>
      <c r="H108" s="645" t="s">
        <v>409</v>
      </c>
      <c r="I108" s="439" t="s">
        <v>69</v>
      </c>
      <c r="J108" s="456"/>
      <c r="K108" s="414"/>
      <c r="L108" s="396">
        <v>5</v>
      </c>
      <c r="M108" s="60">
        <v>6460647</v>
      </c>
      <c r="N108" s="61">
        <v>0</v>
      </c>
      <c r="O108" s="63"/>
      <c r="P108" s="397">
        <v>6460647</v>
      </c>
      <c r="S108" s="223"/>
    </row>
    <row r="109" spans="1:19" s="7" customFormat="1" ht="15.75" customHeight="1">
      <c r="A109" s="584"/>
      <c r="B109" s="594"/>
      <c r="C109" s="586"/>
      <c r="D109" s="573"/>
      <c r="E109" s="573"/>
      <c r="F109" s="597"/>
      <c r="G109" s="570"/>
      <c r="H109" s="625"/>
      <c r="I109" s="453"/>
      <c r="J109" s="454"/>
      <c r="K109" s="409"/>
      <c r="L109" s="410"/>
      <c r="M109" s="411"/>
      <c r="N109" s="412"/>
      <c r="O109" s="385"/>
      <c r="P109" s="397">
        <v>0</v>
      </c>
      <c r="Q109" s="455"/>
      <c r="R109" s="455"/>
      <c r="S109" s="223"/>
    </row>
    <row r="110" spans="1:19" s="7" customFormat="1" ht="15.75" thickBot="1">
      <c r="A110" s="592"/>
      <c r="B110" s="595"/>
      <c r="C110" s="596"/>
      <c r="D110" s="574"/>
      <c r="E110" s="574"/>
      <c r="F110" s="598"/>
      <c r="G110" s="571"/>
      <c r="H110" s="618"/>
      <c r="I110" s="67" t="s">
        <v>300</v>
      </c>
      <c r="J110" s="69">
        <v>0</v>
      </c>
      <c r="K110" s="69">
        <v>0</v>
      </c>
      <c r="L110" s="398">
        <v>5</v>
      </c>
      <c r="M110" s="69">
        <v>6460647</v>
      </c>
      <c r="N110" s="69">
        <v>0</v>
      </c>
      <c r="O110" s="436">
        <v>0</v>
      </c>
      <c r="P110" s="69">
        <v>6460647</v>
      </c>
      <c r="Q110" s="458"/>
      <c r="R110" s="458"/>
      <c r="S110" s="223"/>
    </row>
    <row r="111" spans="1:19" s="7" customFormat="1" ht="15.75" thickBot="1">
      <c r="A111" s="417">
        <v>0</v>
      </c>
      <c r="B111" s="590" t="s">
        <v>259</v>
      </c>
      <c r="C111" s="590"/>
      <c r="D111" s="607"/>
      <c r="E111" s="417">
        <v>0</v>
      </c>
      <c r="F111" s="438"/>
      <c r="G111" s="437"/>
      <c r="H111" s="418"/>
      <c r="I111" s="420"/>
      <c r="J111" s="421">
        <v>0</v>
      </c>
      <c r="K111" s="421">
        <v>0</v>
      </c>
      <c r="L111" s="461">
        <v>25</v>
      </c>
      <c r="M111" s="421">
        <v>45187266.210000001</v>
      </c>
      <c r="N111" s="421">
        <v>0</v>
      </c>
      <c r="O111" s="421">
        <v>0</v>
      </c>
      <c r="P111" s="421">
        <v>45187266.210000001</v>
      </c>
      <c r="Q111" s="458"/>
      <c r="R111" s="458"/>
      <c r="S111" s="223"/>
    </row>
    <row r="112" spans="1:19" s="7" customFormat="1" ht="15.75" thickBot="1">
      <c r="A112" s="429">
        <v>0</v>
      </c>
      <c r="B112" s="591" t="s">
        <v>301</v>
      </c>
      <c r="C112" s="591"/>
      <c r="D112" s="591"/>
      <c r="E112" s="430">
        <v>0</v>
      </c>
      <c r="F112" s="431"/>
      <c r="G112" s="431"/>
      <c r="H112" s="430"/>
      <c r="I112" s="424"/>
      <c r="J112" s="425">
        <v>0</v>
      </c>
      <c r="K112" s="425">
        <v>0</v>
      </c>
      <c r="L112" s="426">
        <v>25</v>
      </c>
      <c r="M112" s="425">
        <v>45187266.210000001</v>
      </c>
      <c r="N112" s="425">
        <v>0</v>
      </c>
      <c r="O112" s="425">
        <v>0</v>
      </c>
      <c r="P112" s="404">
        <v>45187266.210000001</v>
      </c>
      <c r="Q112" s="459"/>
      <c r="R112" s="459"/>
      <c r="S112" s="223"/>
    </row>
    <row r="113" spans="1:19" s="7" customFormat="1" ht="15.75" customHeight="1">
      <c r="A113" s="584">
        <v>0</v>
      </c>
      <c r="B113" s="594" t="s">
        <v>224</v>
      </c>
      <c r="C113" s="586" t="s">
        <v>387</v>
      </c>
      <c r="D113" s="573" t="s">
        <v>272</v>
      </c>
      <c r="E113" s="573">
        <v>29</v>
      </c>
      <c r="F113" s="597" t="s">
        <v>273</v>
      </c>
      <c r="G113" s="597" t="s">
        <v>274</v>
      </c>
      <c r="H113" s="625" t="s">
        <v>410</v>
      </c>
      <c r="I113" s="408" t="s">
        <v>69</v>
      </c>
      <c r="J113" s="454"/>
      <c r="K113" s="409"/>
      <c r="L113" s="410">
        <v>2</v>
      </c>
      <c r="M113" s="411">
        <v>291011</v>
      </c>
      <c r="N113" s="412"/>
      <c r="O113" s="385"/>
      <c r="P113" s="413">
        <v>291011</v>
      </c>
      <c r="S113" s="223"/>
    </row>
    <row r="114" spans="1:19" s="7" customFormat="1" ht="15" customHeight="1">
      <c r="A114" s="584"/>
      <c r="B114" s="594"/>
      <c r="C114" s="586"/>
      <c r="D114" s="573"/>
      <c r="E114" s="573"/>
      <c r="F114" s="597"/>
      <c r="G114" s="597"/>
      <c r="H114" s="625"/>
      <c r="I114" s="74"/>
      <c r="J114" s="454"/>
      <c r="K114" s="409"/>
      <c r="L114" s="410"/>
      <c r="M114" s="411"/>
      <c r="N114" s="412"/>
      <c r="O114" s="385"/>
      <c r="P114" s="413">
        <v>0</v>
      </c>
      <c r="Q114" s="432"/>
      <c r="R114" s="432"/>
      <c r="S114" s="223"/>
    </row>
    <row r="115" spans="1:19" s="7" customFormat="1" ht="15.75" thickBot="1">
      <c r="A115" s="584"/>
      <c r="B115" s="594"/>
      <c r="C115" s="586"/>
      <c r="D115" s="573"/>
      <c r="E115" s="573"/>
      <c r="F115" s="597"/>
      <c r="G115" s="597"/>
      <c r="H115" s="618"/>
      <c r="I115" s="65" t="s">
        <v>388</v>
      </c>
      <c r="J115" s="64">
        <v>0</v>
      </c>
      <c r="K115" s="64">
        <v>0</v>
      </c>
      <c r="L115" s="415">
        <v>2</v>
      </c>
      <c r="M115" s="64">
        <v>291011</v>
      </c>
      <c r="N115" s="64">
        <v>0</v>
      </c>
      <c r="O115" s="64">
        <v>0</v>
      </c>
      <c r="P115" s="386">
        <v>291011</v>
      </c>
      <c r="Q115" s="441"/>
      <c r="R115" s="441"/>
      <c r="S115" s="432"/>
    </row>
    <row r="116" spans="1:19" s="7" customFormat="1" ht="15.75" thickBot="1">
      <c r="A116" s="417">
        <v>0</v>
      </c>
      <c r="B116" s="590" t="s">
        <v>275</v>
      </c>
      <c r="C116" s="590"/>
      <c r="D116" s="590"/>
      <c r="E116" s="418">
        <v>0</v>
      </c>
      <c r="F116" s="419"/>
      <c r="G116" s="418"/>
      <c r="H116" s="418"/>
      <c r="I116" s="420"/>
      <c r="J116" s="421">
        <v>0</v>
      </c>
      <c r="K116" s="421">
        <v>0</v>
      </c>
      <c r="L116" s="422">
        <v>2</v>
      </c>
      <c r="M116" s="421">
        <v>291011</v>
      </c>
      <c r="N116" s="421">
        <v>0</v>
      </c>
      <c r="O116" s="421">
        <v>0</v>
      </c>
      <c r="P116" s="423">
        <v>291011</v>
      </c>
      <c r="S116" s="223"/>
    </row>
    <row r="117" spans="1:19" s="7" customFormat="1" ht="15.75" thickBot="1">
      <c r="A117" s="429">
        <v>0</v>
      </c>
      <c r="B117" s="591" t="s">
        <v>276</v>
      </c>
      <c r="C117" s="591"/>
      <c r="D117" s="591"/>
      <c r="E117" s="430">
        <v>0</v>
      </c>
      <c r="F117" s="431"/>
      <c r="G117" s="431"/>
      <c r="H117" s="430"/>
      <c r="I117" s="431"/>
      <c r="J117" s="424">
        <v>0</v>
      </c>
      <c r="K117" s="425">
        <v>0</v>
      </c>
      <c r="L117" s="426">
        <v>2</v>
      </c>
      <c r="M117" s="425">
        <v>291011</v>
      </c>
      <c r="N117" s="425">
        <v>0</v>
      </c>
      <c r="O117" s="425">
        <v>0</v>
      </c>
      <c r="P117" s="404">
        <v>291011</v>
      </c>
      <c r="Q117" s="432"/>
      <c r="R117" s="432"/>
      <c r="S117" s="432"/>
    </row>
    <row r="118" spans="1:19" s="7" customFormat="1" ht="15.75" customHeight="1">
      <c r="A118" s="584">
        <v>0</v>
      </c>
      <c r="B118" s="594" t="s">
        <v>224</v>
      </c>
      <c r="C118" s="586" t="s">
        <v>389</v>
      </c>
      <c r="D118" s="573" t="s">
        <v>268</v>
      </c>
      <c r="E118" s="573">
        <v>2</v>
      </c>
      <c r="F118" s="597">
        <v>40788</v>
      </c>
      <c r="G118" s="570" t="s">
        <v>269</v>
      </c>
      <c r="H118" s="617" t="s">
        <v>411</v>
      </c>
      <c r="I118" s="221" t="s">
        <v>69</v>
      </c>
      <c r="J118" s="454">
        <v>0</v>
      </c>
      <c r="K118" s="409"/>
      <c r="L118" s="410">
        <v>23</v>
      </c>
      <c r="M118" s="411">
        <v>8932831.5500000007</v>
      </c>
      <c r="N118" s="412">
        <v>0</v>
      </c>
      <c r="O118" s="385">
        <v>0</v>
      </c>
      <c r="P118" s="428">
        <v>8932831.5500000007</v>
      </c>
      <c r="S118" s="223"/>
    </row>
    <row r="119" spans="1:19" s="7" customFormat="1" ht="14.25" customHeight="1">
      <c r="A119" s="584"/>
      <c r="B119" s="594"/>
      <c r="C119" s="586"/>
      <c r="D119" s="573"/>
      <c r="E119" s="573"/>
      <c r="F119" s="597"/>
      <c r="G119" s="570"/>
      <c r="H119" s="622"/>
      <c r="I119" s="74"/>
      <c r="J119" s="454">
        <v>0</v>
      </c>
      <c r="K119" s="409"/>
      <c r="L119" s="410"/>
      <c r="M119" s="411"/>
      <c r="N119" s="412"/>
      <c r="O119" s="385"/>
      <c r="P119" s="397">
        <v>0</v>
      </c>
      <c r="S119" s="223"/>
    </row>
    <row r="120" spans="1:19" s="7" customFormat="1" ht="15.75" thickBot="1">
      <c r="A120" s="584"/>
      <c r="B120" s="594"/>
      <c r="C120" s="586"/>
      <c r="D120" s="573"/>
      <c r="E120" s="573"/>
      <c r="F120" s="597"/>
      <c r="G120" s="570"/>
      <c r="H120" s="474"/>
      <c r="I120" s="65" t="s">
        <v>359</v>
      </c>
      <c r="J120" s="64">
        <v>0</v>
      </c>
      <c r="K120" s="64">
        <v>0</v>
      </c>
      <c r="L120" s="415">
        <v>23</v>
      </c>
      <c r="M120" s="64">
        <v>8932831.5500000007</v>
      </c>
      <c r="N120" s="64">
        <v>0</v>
      </c>
      <c r="O120" s="64">
        <v>0</v>
      </c>
      <c r="P120" s="386">
        <v>8932831.5500000007</v>
      </c>
      <c r="S120" s="223"/>
    </row>
    <row r="121" spans="1:19" s="7" customFormat="1" ht="15.75" thickBot="1">
      <c r="A121" s="417">
        <v>0</v>
      </c>
      <c r="B121" s="590" t="s">
        <v>260</v>
      </c>
      <c r="C121" s="590"/>
      <c r="D121" s="590"/>
      <c r="E121" s="418">
        <v>0</v>
      </c>
      <c r="F121" s="419"/>
      <c r="G121" s="418"/>
      <c r="H121" s="418"/>
      <c r="I121" s="420"/>
      <c r="J121" s="421">
        <v>0</v>
      </c>
      <c r="K121" s="421">
        <v>0</v>
      </c>
      <c r="L121" s="422">
        <v>23</v>
      </c>
      <c r="M121" s="421">
        <v>8932831.5500000007</v>
      </c>
      <c r="N121" s="421">
        <v>0</v>
      </c>
      <c r="O121" s="421">
        <v>0</v>
      </c>
      <c r="P121" s="421">
        <v>8932831.5500000007</v>
      </c>
      <c r="S121" s="223"/>
    </row>
    <row r="122" spans="1:19" s="7" customFormat="1" ht="15.75" thickBot="1">
      <c r="A122" s="429">
        <v>0</v>
      </c>
      <c r="B122" s="591" t="s">
        <v>261</v>
      </c>
      <c r="C122" s="591"/>
      <c r="D122" s="591"/>
      <c r="E122" s="430">
        <v>0</v>
      </c>
      <c r="F122" s="431"/>
      <c r="G122" s="431"/>
      <c r="H122" s="430"/>
      <c r="I122" s="424"/>
      <c r="J122" s="425">
        <v>0</v>
      </c>
      <c r="K122" s="425">
        <v>0</v>
      </c>
      <c r="L122" s="426">
        <v>23</v>
      </c>
      <c r="M122" s="425">
        <v>8932831.5500000007</v>
      </c>
      <c r="N122" s="425">
        <v>0</v>
      </c>
      <c r="O122" s="425">
        <v>0</v>
      </c>
      <c r="P122" s="404">
        <v>8932831.5500000007</v>
      </c>
      <c r="S122" s="223"/>
    </row>
    <row r="123" spans="1:19" s="7" customFormat="1" ht="15.75" customHeight="1">
      <c r="A123" s="593">
        <v>1</v>
      </c>
      <c r="B123" s="595" t="s">
        <v>224</v>
      </c>
      <c r="C123" s="596" t="s">
        <v>57</v>
      </c>
      <c r="D123" s="574" t="s">
        <v>302</v>
      </c>
      <c r="E123" s="574">
        <v>9</v>
      </c>
      <c r="F123" s="598">
        <v>40899</v>
      </c>
      <c r="G123" s="571">
        <v>40905</v>
      </c>
      <c r="H123" s="600" t="s">
        <v>341</v>
      </c>
      <c r="I123" s="427"/>
      <c r="J123" s="409"/>
      <c r="K123" s="409"/>
      <c r="L123" s="410"/>
      <c r="M123" s="411"/>
      <c r="N123" s="412"/>
      <c r="O123" s="385"/>
      <c r="P123" s="428">
        <v>0</v>
      </c>
      <c r="S123" s="223"/>
    </row>
    <row r="124" spans="1:19" s="7" customFormat="1" ht="14.25" customHeight="1">
      <c r="A124" s="593"/>
      <c r="B124" s="609"/>
      <c r="C124" s="610"/>
      <c r="D124" s="568"/>
      <c r="E124" s="568"/>
      <c r="F124" s="611"/>
      <c r="G124" s="577"/>
      <c r="H124" s="612"/>
      <c r="I124" s="427" t="s">
        <v>159</v>
      </c>
      <c r="J124" s="409"/>
      <c r="K124" s="409"/>
      <c r="L124" s="410">
        <v>10</v>
      </c>
      <c r="M124" s="411">
        <v>16443948</v>
      </c>
      <c r="N124" s="412">
        <v>16493051</v>
      </c>
      <c r="O124" s="385"/>
      <c r="P124" s="397">
        <v>32936999</v>
      </c>
      <c r="Q124" s="455"/>
      <c r="R124" s="455"/>
      <c r="S124" s="223"/>
    </row>
    <row r="125" spans="1:19" s="7" customFormat="1" ht="15.75">
      <c r="A125" s="593"/>
      <c r="B125" s="609"/>
      <c r="C125" s="610"/>
      <c r="D125" s="568"/>
      <c r="E125" s="568"/>
      <c r="F125" s="611"/>
      <c r="G125" s="577"/>
      <c r="H125" s="612"/>
      <c r="I125" s="439"/>
      <c r="J125" s="414"/>
      <c r="K125" s="414"/>
      <c r="L125" s="396"/>
      <c r="M125" s="60"/>
      <c r="N125" s="61"/>
      <c r="O125" s="63"/>
      <c r="P125" s="397">
        <v>0</v>
      </c>
      <c r="Q125" s="457"/>
      <c r="R125" s="457"/>
      <c r="S125" s="223"/>
    </row>
    <row r="126" spans="1:19" s="7" customFormat="1" ht="15.75" thickBot="1">
      <c r="A126" s="593"/>
      <c r="B126" s="609"/>
      <c r="C126" s="610"/>
      <c r="D126" s="568"/>
      <c r="E126" s="568"/>
      <c r="F126" s="611"/>
      <c r="G126" s="577"/>
      <c r="H126" s="612"/>
      <c r="I126" s="67" t="s">
        <v>303</v>
      </c>
      <c r="J126" s="69">
        <v>0</v>
      </c>
      <c r="K126" s="69">
        <v>0</v>
      </c>
      <c r="L126" s="398">
        <v>10</v>
      </c>
      <c r="M126" s="69">
        <v>16443948</v>
      </c>
      <c r="N126" s="69">
        <v>16493051</v>
      </c>
      <c r="O126" s="69">
        <v>0</v>
      </c>
      <c r="P126" s="440">
        <v>32936999</v>
      </c>
      <c r="Q126" s="458"/>
      <c r="R126" s="458"/>
      <c r="S126" s="223"/>
    </row>
    <row r="127" spans="1:19" s="7" customFormat="1" ht="15.75" thickBot="1">
      <c r="A127" s="417">
        <v>1</v>
      </c>
      <c r="B127" s="590" t="s">
        <v>304</v>
      </c>
      <c r="C127" s="590"/>
      <c r="D127" s="590"/>
      <c r="E127" s="418">
        <v>9</v>
      </c>
      <c r="F127" s="419"/>
      <c r="G127" s="418"/>
      <c r="H127" s="418"/>
      <c r="I127" s="420"/>
      <c r="J127" s="421">
        <v>0</v>
      </c>
      <c r="K127" s="421">
        <v>0</v>
      </c>
      <c r="L127" s="422">
        <v>10</v>
      </c>
      <c r="M127" s="421">
        <v>16443948</v>
      </c>
      <c r="N127" s="421">
        <v>16493051</v>
      </c>
      <c r="O127" s="421">
        <v>0</v>
      </c>
      <c r="P127" s="423">
        <v>32936999</v>
      </c>
      <c r="Q127" s="458"/>
      <c r="R127" s="458"/>
      <c r="S127" s="223"/>
    </row>
    <row r="128" spans="1:19" s="7" customFormat="1" ht="15.75" thickBot="1">
      <c r="A128" s="429">
        <v>1</v>
      </c>
      <c r="B128" s="591" t="s">
        <v>305</v>
      </c>
      <c r="C128" s="591"/>
      <c r="D128" s="591"/>
      <c r="E128" s="430">
        <v>9</v>
      </c>
      <c r="F128" s="431"/>
      <c r="G128" s="431"/>
      <c r="H128" s="430"/>
      <c r="I128" s="424"/>
      <c r="J128" s="425">
        <v>0</v>
      </c>
      <c r="K128" s="425">
        <v>0</v>
      </c>
      <c r="L128" s="426">
        <v>10</v>
      </c>
      <c r="M128" s="425">
        <v>16443948</v>
      </c>
      <c r="N128" s="425">
        <v>16493051</v>
      </c>
      <c r="O128" s="425">
        <v>0</v>
      </c>
      <c r="P128" s="404">
        <v>32936999</v>
      </c>
      <c r="Q128" s="459"/>
      <c r="R128" s="459"/>
      <c r="S128" s="223"/>
    </row>
    <row r="129" spans="1:19" s="7" customFormat="1" ht="15.75" customHeight="1">
      <c r="A129" s="584">
        <v>0</v>
      </c>
      <c r="B129" s="619" t="s">
        <v>224</v>
      </c>
      <c r="C129" s="627" t="s">
        <v>418</v>
      </c>
      <c r="D129" s="635" t="s">
        <v>419</v>
      </c>
      <c r="E129" s="635">
        <v>12</v>
      </c>
      <c r="F129" s="633">
        <v>40431</v>
      </c>
      <c r="G129" s="633">
        <v>40435</v>
      </c>
      <c r="H129" s="599" t="s">
        <v>420</v>
      </c>
      <c r="I129" s="221" t="s">
        <v>162</v>
      </c>
      <c r="J129" s="454"/>
      <c r="K129" s="409"/>
      <c r="L129" s="410">
        <v>1</v>
      </c>
      <c r="M129" s="411">
        <v>599472000</v>
      </c>
      <c r="N129" s="412">
        <v>0</v>
      </c>
      <c r="O129" s="385"/>
      <c r="P129" s="413">
        <v>599472000</v>
      </c>
      <c r="S129" s="223"/>
    </row>
    <row r="130" spans="1:19" s="7" customFormat="1" ht="15" customHeight="1">
      <c r="A130" s="584"/>
      <c r="B130" s="594"/>
      <c r="C130" s="586"/>
      <c r="D130" s="573"/>
      <c r="E130" s="573"/>
      <c r="F130" s="597"/>
      <c r="G130" s="597"/>
      <c r="H130" s="599"/>
      <c r="I130" s="453"/>
      <c r="J130" s="454"/>
      <c r="K130" s="409"/>
      <c r="L130" s="410"/>
      <c r="M130" s="411"/>
      <c r="N130" s="412"/>
      <c r="O130" s="385"/>
      <c r="P130" s="413">
        <v>0</v>
      </c>
      <c r="Q130" s="432"/>
      <c r="R130" s="432"/>
      <c r="S130" s="223"/>
    </row>
    <row r="131" spans="1:19" s="7" customFormat="1" ht="14.25" customHeight="1">
      <c r="A131" s="584"/>
      <c r="B131" s="594"/>
      <c r="C131" s="586"/>
      <c r="D131" s="573"/>
      <c r="E131" s="573"/>
      <c r="F131" s="597"/>
      <c r="G131" s="597"/>
      <c r="H131" s="599"/>
      <c r="I131" s="74"/>
      <c r="J131" s="454"/>
      <c r="K131" s="409"/>
      <c r="L131" s="410"/>
      <c r="M131" s="411"/>
      <c r="N131" s="412"/>
      <c r="O131" s="385"/>
      <c r="P131" s="413">
        <v>0</v>
      </c>
      <c r="Q131" s="432"/>
      <c r="R131" s="432"/>
      <c r="S131" s="223"/>
    </row>
    <row r="132" spans="1:19" s="7" customFormat="1" ht="15.75" thickBot="1">
      <c r="A132" s="584"/>
      <c r="B132" s="595"/>
      <c r="C132" s="596"/>
      <c r="D132" s="574"/>
      <c r="E132" s="574"/>
      <c r="F132" s="598"/>
      <c r="G132" s="598"/>
      <c r="H132" s="602"/>
      <c r="I132" s="65" t="s">
        <v>307</v>
      </c>
      <c r="J132" s="69">
        <v>0</v>
      </c>
      <c r="K132" s="69">
        <v>0</v>
      </c>
      <c r="L132" s="398">
        <v>1</v>
      </c>
      <c r="M132" s="69">
        <v>599472000</v>
      </c>
      <c r="N132" s="69">
        <v>0</v>
      </c>
      <c r="O132" s="69">
        <v>0</v>
      </c>
      <c r="P132" s="440">
        <v>599472000</v>
      </c>
      <c r="Q132" s="441"/>
      <c r="R132" s="441"/>
      <c r="S132" s="432"/>
    </row>
    <row r="133" spans="1:19" s="7" customFormat="1" ht="15.75" customHeight="1">
      <c r="A133" s="638">
        <v>1</v>
      </c>
      <c r="B133" s="594" t="s">
        <v>224</v>
      </c>
      <c r="C133" s="586" t="s">
        <v>45</v>
      </c>
      <c r="D133" s="573" t="s">
        <v>306</v>
      </c>
      <c r="E133" s="573">
        <v>8</v>
      </c>
      <c r="F133" s="597">
        <v>40836</v>
      </c>
      <c r="G133" s="597">
        <v>40842</v>
      </c>
      <c r="H133" s="654" t="s">
        <v>348</v>
      </c>
      <c r="I133" s="453" t="s">
        <v>156</v>
      </c>
      <c r="J133" s="454">
        <v>6860668</v>
      </c>
      <c r="K133" s="409"/>
      <c r="L133" s="410">
        <v>234</v>
      </c>
      <c r="M133" s="411">
        <v>921222462</v>
      </c>
      <c r="N133" s="412">
        <v>924443784</v>
      </c>
      <c r="O133" s="385"/>
      <c r="P133" s="488">
        <v>1845666246</v>
      </c>
      <c r="S133" s="223"/>
    </row>
    <row r="134" spans="1:19" s="7" customFormat="1" ht="15.75" customHeight="1">
      <c r="A134" s="638"/>
      <c r="B134" s="594"/>
      <c r="C134" s="586"/>
      <c r="D134" s="573"/>
      <c r="E134" s="573"/>
      <c r="F134" s="597"/>
      <c r="G134" s="597"/>
      <c r="H134" s="602"/>
      <c r="I134" s="427" t="s">
        <v>159</v>
      </c>
      <c r="J134" s="454"/>
      <c r="K134" s="409"/>
      <c r="L134" s="410">
        <v>191</v>
      </c>
      <c r="M134" s="411">
        <v>54761288</v>
      </c>
      <c r="N134" s="412">
        <v>76473718</v>
      </c>
      <c r="O134" s="385"/>
      <c r="P134" s="488">
        <v>131235006</v>
      </c>
      <c r="S134" s="223"/>
    </row>
    <row r="135" spans="1:19" s="7" customFormat="1" ht="15.75" customHeight="1">
      <c r="A135" s="638"/>
      <c r="B135" s="594"/>
      <c r="C135" s="586"/>
      <c r="D135" s="573"/>
      <c r="E135" s="573"/>
      <c r="F135" s="597"/>
      <c r="G135" s="597"/>
      <c r="H135" s="602"/>
      <c r="I135" s="427" t="s">
        <v>166</v>
      </c>
      <c r="J135" s="454"/>
      <c r="K135" s="409"/>
      <c r="L135" s="410">
        <v>22</v>
      </c>
      <c r="M135" s="411">
        <v>3371439</v>
      </c>
      <c r="N135" s="412">
        <v>3378617</v>
      </c>
      <c r="O135" s="385"/>
      <c r="P135" s="488">
        <v>6750056</v>
      </c>
      <c r="S135" s="223"/>
    </row>
    <row r="136" spans="1:19" s="7" customFormat="1" ht="15">
      <c r="A136" s="638"/>
      <c r="B136" s="594"/>
      <c r="C136" s="586"/>
      <c r="D136" s="573"/>
      <c r="E136" s="573"/>
      <c r="F136" s="597"/>
      <c r="G136" s="597"/>
      <c r="H136" s="602"/>
      <c r="I136" s="453" t="s">
        <v>154</v>
      </c>
      <c r="J136" s="454"/>
      <c r="K136" s="409"/>
      <c r="L136" s="410">
        <v>13</v>
      </c>
      <c r="M136" s="411">
        <v>13765811</v>
      </c>
      <c r="N136" s="412">
        <v>14561081</v>
      </c>
      <c r="O136" s="385"/>
      <c r="P136" s="488">
        <v>28326892</v>
      </c>
      <c r="Q136" s="432"/>
      <c r="R136" s="432"/>
      <c r="S136" s="223"/>
    </row>
    <row r="137" spans="1:19" s="7" customFormat="1" ht="30">
      <c r="A137" s="638"/>
      <c r="B137" s="594"/>
      <c r="C137" s="586"/>
      <c r="D137" s="573"/>
      <c r="E137" s="573"/>
      <c r="F137" s="597"/>
      <c r="G137" s="597"/>
      <c r="H137" s="505" t="s">
        <v>342</v>
      </c>
      <c r="I137" s="74" t="s">
        <v>163</v>
      </c>
      <c r="J137" s="454"/>
      <c r="K137" s="409"/>
      <c r="L137" s="410">
        <v>17</v>
      </c>
      <c r="M137" s="411">
        <v>636547</v>
      </c>
      <c r="N137" s="412">
        <v>655099</v>
      </c>
      <c r="O137" s="385"/>
      <c r="P137" s="488">
        <v>1291646</v>
      </c>
      <c r="Q137" s="432"/>
      <c r="R137" s="432"/>
      <c r="S137" s="223"/>
    </row>
    <row r="138" spans="1:19" s="7" customFormat="1" ht="30">
      <c r="A138" s="638"/>
      <c r="B138" s="594"/>
      <c r="C138" s="586"/>
      <c r="D138" s="573"/>
      <c r="E138" s="573"/>
      <c r="F138" s="597"/>
      <c r="G138" s="597"/>
      <c r="H138" s="504" t="s">
        <v>349</v>
      </c>
      <c r="I138" s="74" t="s">
        <v>147</v>
      </c>
      <c r="J138" s="454"/>
      <c r="K138" s="409"/>
      <c r="L138" s="410">
        <v>1655</v>
      </c>
      <c r="M138" s="411">
        <v>10121168</v>
      </c>
      <c r="N138" s="412">
        <v>8535280</v>
      </c>
      <c r="O138" s="385"/>
      <c r="P138" s="488">
        <v>18656448</v>
      </c>
      <c r="Q138" s="432"/>
      <c r="R138" s="432"/>
      <c r="S138" s="223"/>
    </row>
    <row r="139" spans="1:19" s="7" customFormat="1" ht="15">
      <c r="A139" s="638"/>
      <c r="B139" s="594"/>
      <c r="C139" s="586"/>
      <c r="D139" s="573"/>
      <c r="E139" s="573"/>
      <c r="F139" s="597"/>
      <c r="G139" s="597"/>
      <c r="H139" s="505" t="s">
        <v>356</v>
      </c>
      <c r="I139" s="527" t="s">
        <v>155</v>
      </c>
      <c r="J139" s="414"/>
      <c r="K139" s="414"/>
      <c r="L139" s="396">
        <v>9</v>
      </c>
      <c r="M139" s="60">
        <v>189693920</v>
      </c>
      <c r="N139" s="61"/>
      <c r="O139" s="63">
        <v>31243680</v>
      </c>
      <c r="P139" s="488">
        <v>220937600</v>
      </c>
      <c r="Q139" s="432"/>
      <c r="R139" s="432"/>
      <c r="S139" s="223"/>
    </row>
    <row r="140" spans="1:19" s="7" customFormat="1" ht="15.75">
      <c r="A140" s="638"/>
      <c r="B140" s="594"/>
      <c r="C140" s="586"/>
      <c r="D140" s="573"/>
      <c r="E140" s="573"/>
      <c r="F140" s="597"/>
      <c r="G140" s="597"/>
      <c r="H140" s="526" t="s">
        <v>435</v>
      </c>
      <c r="I140" s="528" t="s">
        <v>69</v>
      </c>
      <c r="J140" s="414"/>
      <c r="K140" s="414"/>
      <c r="L140" s="396">
        <v>44</v>
      </c>
      <c r="M140" s="60">
        <v>5540142</v>
      </c>
      <c r="N140" s="61">
        <v>0</v>
      </c>
      <c r="O140" s="63">
        <v>0</v>
      </c>
      <c r="P140" s="488">
        <v>5540142</v>
      </c>
      <c r="Q140" s="432"/>
      <c r="R140" s="432"/>
      <c r="S140" s="223"/>
    </row>
    <row r="141" spans="1:19" s="7" customFormat="1" ht="15">
      <c r="A141" s="650"/>
      <c r="B141" s="595"/>
      <c r="C141" s="596"/>
      <c r="D141" s="574"/>
      <c r="E141" s="574"/>
      <c r="F141" s="598"/>
      <c r="G141" s="598"/>
      <c r="H141" s="491"/>
      <c r="I141" s="65" t="s">
        <v>307</v>
      </c>
      <c r="J141" s="415">
        <v>6860668</v>
      </c>
      <c r="K141" s="415">
        <v>0</v>
      </c>
      <c r="L141" s="415">
        <v>2185</v>
      </c>
      <c r="M141" s="529">
        <v>1199112777</v>
      </c>
      <c r="N141" s="529">
        <v>1028047579</v>
      </c>
      <c r="O141" s="529">
        <v>31243680</v>
      </c>
      <c r="P141" s="529">
        <v>2258404036</v>
      </c>
      <c r="Q141" s="441"/>
      <c r="R141" s="441"/>
      <c r="S141" s="432"/>
    </row>
    <row r="142" spans="1:19" s="7" customFormat="1" ht="15.75" customHeight="1">
      <c r="A142" s="666">
        <v>1</v>
      </c>
      <c r="B142" s="603" t="s">
        <v>224</v>
      </c>
      <c r="C142" s="604" t="s">
        <v>45</v>
      </c>
      <c r="D142" s="572" t="s">
        <v>308</v>
      </c>
      <c r="E142" s="572">
        <v>8</v>
      </c>
      <c r="F142" s="605">
        <v>40479</v>
      </c>
      <c r="G142" s="605">
        <v>40850</v>
      </c>
      <c r="H142" s="606" t="s">
        <v>309</v>
      </c>
      <c r="I142" s="427" t="s">
        <v>159</v>
      </c>
      <c r="J142" s="456"/>
      <c r="K142" s="414"/>
      <c r="L142" s="396">
        <v>176</v>
      </c>
      <c r="M142" s="60">
        <v>94318990</v>
      </c>
      <c r="N142" s="61">
        <v>119631881</v>
      </c>
      <c r="O142" s="63"/>
      <c r="P142" s="470">
        <v>213950871</v>
      </c>
      <c r="S142" s="223"/>
    </row>
    <row r="143" spans="1:19" s="7" customFormat="1" ht="15">
      <c r="A143" s="638"/>
      <c r="B143" s="594"/>
      <c r="C143" s="586"/>
      <c r="D143" s="573"/>
      <c r="E143" s="573"/>
      <c r="F143" s="597"/>
      <c r="G143" s="597"/>
      <c r="H143" s="602"/>
      <c r="I143" s="453" t="s">
        <v>156</v>
      </c>
      <c r="J143" s="454">
        <v>5489000.1050000004</v>
      </c>
      <c r="K143" s="409"/>
      <c r="L143" s="410">
        <v>353</v>
      </c>
      <c r="M143" s="411">
        <v>1131558663</v>
      </c>
      <c r="N143" s="412">
        <v>1134789781</v>
      </c>
      <c r="O143" s="385"/>
      <c r="P143" s="470">
        <v>2266348444</v>
      </c>
      <c r="Q143" s="432"/>
      <c r="R143" s="432"/>
      <c r="S143" s="223"/>
    </row>
    <row r="144" spans="1:19" s="7" customFormat="1" ht="14.25">
      <c r="A144" s="638"/>
      <c r="B144" s="594"/>
      <c r="C144" s="586"/>
      <c r="D144" s="573"/>
      <c r="E144" s="573"/>
      <c r="F144" s="597"/>
      <c r="G144" s="597"/>
      <c r="H144" s="600"/>
      <c r="I144" s="74" t="s">
        <v>166</v>
      </c>
      <c r="J144" s="454"/>
      <c r="K144" s="409"/>
      <c r="L144" s="410">
        <v>12</v>
      </c>
      <c r="M144" s="411">
        <v>1880469</v>
      </c>
      <c r="N144" s="412">
        <v>1901998</v>
      </c>
      <c r="O144" s="385"/>
      <c r="P144" s="470">
        <v>3782467</v>
      </c>
      <c r="Q144" s="432"/>
      <c r="R144" s="432"/>
      <c r="S144" s="223"/>
    </row>
    <row r="145" spans="1:19" s="7" customFormat="1" ht="30">
      <c r="A145" s="638"/>
      <c r="B145" s="594"/>
      <c r="C145" s="586"/>
      <c r="D145" s="573"/>
      <c r="E145" s="573"/>
      <c r="F145" s="597"/>
      <c r="G145" s="597"/>
      <c r="H145" s="492" t="s">
        <v>343</v>
      </c>
      <c r="I145" s="74" t="s">
        <v>163</v>
      </c>
      <c r="J145" s="454"/>
      <c r="K145" s="409"/>
      <c r="L145" s="410">
        <v>9</v>
      </c>
      <c r="M145" s="411">
        <v>763911</v>
      </c>
      <c r="N145" s="412">
        <v>776138</v>
      </c>
      <c r="O145" s="385"/>
      <c r="P145" s="470">
        <v>1540049</v>
      </c>
      <c r="Q145" s="432"/>
      <c r="R145" s="432"/>
      <c r="S145" s="223"/>
    </row>
    <row r="146" spans="1:19" s="7" customFormat="1" ht="30">
      <c r="A146" s="638"/>
      <c r="B146" s="594"/>
      <c r="C146" s="586"/>
      <c r="D146" s="573"/>
      <c r="E146" s="573"/>
      <c r="F146" s="597"/>
      <c r="G146" s="597"/>
      <c r="H146" s="504" t="s">
        <v>350</v>
      </c>
      <c r="I146" s="74" t="s">
        <v>147</v>
      </c>
      <c r="J146" s="454"/>
      <c r="K146" s="409"/>
      <c r="L146" s="410">
        <v>278</v>
      </c>
      <c r="M146" s="411">
        <v>1295320</v>
      </c>
      <c r="N146" s="412">
        <v>1475240</v>
      </c>
      <c r="O146" s="385"/>
      <c r="P146" s="470">
        <v>2770560</v>
      </c>
      <c r="Q146" s="432"/>
      <c r="R146" s="432"/>
      <c r="S146" s="223"/>
    </row>
    <row r="147" spans="1:19" s="7" customFormat="1" ht="15">
      <c r="A147" s="638"/>
      <c r="B147" s="594"/>
      <c r="C147" s="586"/>
      <c r="D147" s="573"/>
      <c r="E147" s="573"/>
      <c r="F147" s="597"/>
      <c r="G147" s="597"/>
      <c r="H147" s="505" t="s">
        <v>357</v>
      </c>
      <c r="I147" s="506" t="s">
        <v>155</v>
      </c>
      <c r="J147" s="454"/>
      <c r="K147" s="409"/>
      <c r="L147" s="410">
        <v>4</v>
      </c>
      <c r="M147" s="411">
        <v>53321840</v>
      </c>
      <c r="N147" s="412"/>
      <c r="O147" s="385">
        <v>15600000</v>
      </c>
      <c r="P147" s="470">
        <v>68921840</v>
      </c>
      <c r="Q147" s="432"/>
      <c r="R147" s="432"/>
      <c r="S147" s="223"/>
    </row>
    <row r="148" spans="1:19" s="7" customFormat="1" ht="15">
      <c r="A148" s="638"/>
      <c r="B148" s="594"/>
      <c r="C148" s="586"/>
      <c r="D148" s="573"/>
      <c r="E148" s="573"/>
      <c r="F148" s="597"/>
      <c r="G148" s="597"/>
      <c r="H148" s="617" t="s">
        <v>396</v>
      </c>
      <c r="I148" s="506" t="s">
        <v>69</v>
      </c>
      <c r="J148" s="454"/>
      <c r="K148" s="409"/>
      <c r="L148" s="410">
        <v>25</v>
      </c>
      <c r="M148" s="411">
        <v>2932151</v>
      </c>
      <c r="N148" s="412">
        <v>0</v>
      </c>
      <c r="O148" s="385">
        <v>0</v>
      </c>
      <c r="P148" s="470">
        <v>2932151</v>
      </c>
      <c r="Q148" s="432"/>
      <c r="R148" s="432"/>
      <c r="S148" s="223"/>
    </row>
    <row r="149" spans="1:19" s="7" customFormat="1" ht="15">
      <c r="A149" s="638"/>
      <c r="B149" s="594"/>
      <c r="C149" s="586"/>
      <c r="D149" s="573"/>
      <c r="E149" s="573"/>
      <c r="F149" s="597"/>
      <c r="G149" s="597"/>
      <c r="H149" s="622"/>
      <c r="I149" s="506" t="s">
        <v>155</v>
      </c>
      <c r="J149" s="454"/>
      <c r="K149" s="409"/>
      <c r="L149" s="410">
        <v>1</v>
      </c>
      <c r="M149" s="411">
        <v>15600000</v>
      </c>
      <c r="N149" s="412">
        <v>0</v>
      </c>
      <c r="O149" s="385">
        <v>0</v>
      </c>
      <c r="P149" s="470">
        <v>15600000</v>
      </c>
      <c r="Q149" s="432"/>
      <c r="R149" s="432"/>
      <c r="S149" s="223"/>
    </row>
    <row r="150" spans="1:19" s="7" customFormat="1" ht="15">
      <c r="A150" s="650"/>
      <c r="B150" s="595"/>
      <c r="C150" s="596"/>
      <c r="D150" s="574"/>
      <c r="E150" s="574"/>
      <c r="F150" s="598"/>
      <c r="G150" s="598"/>
      <c r="H150" s="491"/>
      <c r="I150" s="67" t="s">
        <v>307</v>
      </c>
      <c r="J150" s="69">
        <v>5489000.1050000004</v>
      </c>
      <c r="K150" s="69">
        <v>0</v>
      </c>
      <c r="L150" s="70">
        <v>858</v>
      </c>
      <c r="M150" s="69">
        <v>1301671344</v>
      </c>
      <c r="N150" s="69">
        <v>1258575038</v>
      </c>
      <c r="O150" s="69">
        <v>15600000</v>
      </c>
      <c r="P150" s="69">
        <v>2575846382</v>
      </c>
      <c r="Q150" s="441"/>
      <c r="R150" s="441"/>
      <c r="S150" s="432"/>
    </row>
    <row r="151" spans="1:19" s="7" customFormat="1" ht="15.75" customHeight="1">
      <c r="A151" s="584">
        <v>1</v>
      </c>
      <c r="B151" s="594" t="s">
        <v>224</v>
      </c>
      <c r="C151" s="586" t="s">
        <v>45</v>
      </c>
      <c r="D151" s="573" t="s">
        <v>310</v>
      </c>
      <c r="E151" s="573">
        <v>1</v>
      </c>
      <c r="F151" s="597">
        <v>40491</v>
      </c>
      <c r="G151" s="597">
        <v>40862</v>
      </c>
      <c r="H151" s="599" t="s">
        <v>346</v>
      </c>
      <c r="I151" s="427" t="s">
        <v>159</v>
      </c>
      <c r="J151" s="454"/>
      <c r="K151" s="409"/>
      <c r="L151" s="410">
        <v>1</v>
      </c>
      <c r="M151" s="411">
        <v>2652000</v>
      </c>
      <c r="N151" s="412">
        <v>2652000</v>
      </c>
      <c r="O151" s="385"/>
      <c r="P151" s="413">
        <v>5304000</v>
      </c>
      <c r="S151" s="223"/>
    </row>
    <row r="152" spans="1:19" s="7" customFormat="1" ht="15">
      <c r="A152" s="584"/>
      <c r="B152" s="594"/>
      <c r="C152" s="586"/>
      <c r="D152" s="573"/>
      <c r="E152" s="573"/>
      <c r="F152" s="597"/>
      <c r="G152" s="597"/>
      <c r="H152" s="599"/>
      <c r="I152" s="453" t="s">
        <v>156</v>
      </c>
      <c r="J152" s="454"/>
      <c r="K152" s="409"/>
      <c r="L152" s="410">
        <v>15</v>
      </c>
      <c r="M152" s="411">
        <v>44035416</v>
      </c>
      <c r="N152" s="412">
        <v>45901336</v>
      </c>
      <c r="O152" s="385"/>
      <c r="P152" s="413">
        <v>89936752</v>
      </c>
      <c r="Q152" s="432"/>
      <c r="R152" s="432"/>
      <c r="S152" s="223"/>
    </row>
    <row r="153" spans="1:19" s="7" customFormat="1" ht="14.25">
      <c r="A153" s="584"/>
      <c r="B153" s="594"/>
      <c r="C153" s="586"/>
      <c r="D153" s="573"/>
      <c r="E153" s="573"/>
      <c r="F153" s="597"/>
      <c r="G153" s="597"/>
      <c r="H153" s="599"/>
      <c r="I153" s="74"/>
      <c r="J153" s="454"/>
      <c r="K153" s="409"/>
      <c r="L153" s="410"/>
      <c r="M153" s="411"/>
      <c r="N153" s="412"/>
      <c r="O153" s="385"/>
      <c r="P153" s="413">
        <v>0</v>
      </c>
      <c r="Q153" s="432"/>
      <c r="R153" s="432"/>
      <c r="S153" s="223"/>
    </row>
    <row r="154" spans="1:19" s="7" customFormat="1" ht="15.75" thickBot="1">
      <c r="A154" s="584"/>
      <c r="B154" s="594"/>
      <c r="C154" s="586"/>
      <c r="D154" s="573"/>
      <c r="E154" s="573"/>
      <c r="F154" s="597"/>
      <c r="G154" s="597"/>
      <c r="H154" s="602"/>
      <c r="I154" s="65" t="s">
        <v>307</v>
      </c>
      <c r="J154" s="64">
        <v>0</v>
      </c>
      <c r="K154" s="64">
        <v>0</v>
      </c>
      <c r="L154" s="415">
        <v>16</v>
      </c>
      <c r="M154" s="64">
        <v>46687416</v>
      </c>
      <c r="N154" s="64">
        <v>48553336</v>
      </c>
      <c r="O154" s="64">
        <v>0</v>
      </c>
      <c r="P154" s="386">
        <v>95240752</v>
      </c>
      <c r="Q154" s="441"/>
      <c r="R154" s="441"/>
      <c r="S154" s="432"/>
    </row>
    <row r="155" spans="1:19" s="7" customFormat="1" ht="15.75" thickBot="1">
      <c r="A155" s="417">
        <v>3</v>
      </c>
      <c r="B155" s="590" t="s">
        <v>311</v>
      </c>
      <c r="C155" s="590"/>
      <c r="D155" s="590"/>
      <c r="E155" s="418">
        <v>17</v>
      </c>
      <c r="F155" s="419"/>
      <c r="G155" s="418"/>
      <c r="H155" s="418"/>
      <c r="I155" s="420"/>
      <c r="J155" s="421">
        <v>12349668.105</v>
      </c>
      <c r="K155" s="421">
        <v>0</v>
      </c>
      <c r="L155" s="422">
        <v>3060</v>
      </c>
      <c r="M155" s="421">
        <v>3146943537</v>
      </c>
      <c r="N155" s="421">
        <v>2335175953</v>
      </c>
      <c r="O155" s="421">
        <v>46843680</v>
      </c>
      <c r="P155" s="421">
        <v>5528963170</v>
      </c>
      <c r="S155" s="223"/>
    </row>
    <row r="156" spans="1:19" s="7" customFormat="1" ht="15.75" thickBot="1">
      <c r="A156" s="429">
        <v>3</v>
      </c>
      <c r="B156" s="591" t="s">
        <v>227</v>
      </c>
      <c r="C156" s="591"/>
      <c r="D156" s="591"/>
      <c r="E156" s="430">
        <v>17</v>
      </c>
      <c r="F156" s="431"/>
      <c r="G156" s="431"/>
      <c r="H156" s="430"/>
      <c r="I156" s="431"/>
      <c r="J156" s="424">
        <v>12349668.105</v>
      </c>
      <c r="K156" s="425">
        <v>0</v>
      </c>
      <c r="L156" s="426">
        <v>3060</v>
      </c>
      <c r="M156" s="425">
        <v>3146943537</v>
      </c>
      <c r="N156" s="425">
        <v>2335175953</v>
      </c>
      <c r="O156" s="425">
        <v>46843680</v>
      </c>
      <c r="P156" s="404">
        <v>5528963170</v>
      </c>
      <c r="Q156" s="432"/>
      <c r="R156" s="432"/>
      <c r="S156" s="432"/>
    </row>
    <row r="157" spans="1:19" ht="15.75" customHeight="1">
      <c r="A157" s="646">
        <v>0</v>
      </c>
      <c r="B157" s="594" t="s">
        <v>224</v>
      </c>
      <c r="C157" s="647" t="s">
        <v>390</v>
      </c>
      <c r="D157" s="635" t="s">
        <v>437</v>
      </c>
      <c r="E157" s="641">
        <v>92</v>
      </c>
      <c r="F157" s="640">
        <v>40444</v>
      </c>
      <c r="G157" s="643">
        <v>40450</v>
      </c>
      <c r="H157" s="673" t="s">
        <v>438</v>
      </c>
      <c r="I157" s="562" t="s">
        <v>162</v>
      </c>
      <c r="J157" s="517"/>
      <c r="K157" s="517"/>
      <c r="L157" s="518">
        <v>4</v>
      </c>
      <c r="M157" s="519">
        <v>200000000</v>
      </c>
      <c r="N157" s="520"/>
      <c r="O157" s="521">
        <v>0</v>
      </c>
      <c r="P157" s="535">
        <v>200000000</v>
      </c>
    </row>
    <row r="158" spans="1:19" ht="16.899999999999999" customHeight="1">
      <c r="A158" s="581"/>
      <c r="B158" s="594"/>
      <c r="C158" s="648"/>
      <c r="D158" s="573"/>
      <c r="E158" s="579"/>
      <c r="F158" s="579"/>
      <c r="G158" s="583"/>
      <c r="H158" s="674"/>
      <c r="I158" s="390"/>
      <c r="J158" s="392"/>
      <c r="K158" s="392"/>
      <c r="L158" s="396"/>
      <c r="M158" s="60"/>
      <c r="N158" s="61"/>
      <c r="O158" s="63"/>
      <c r="P158" s="397">
        <v>0</v>
      </c>
    </row>
    <row r="159" spans="1:19" ht="15.75" customHeight="1" thickBot="1">
      <c r="A159" s="578"/>
      <c r="B159" s="594"/>
      <c r="C159" s="648"/>
      <c r="D159" s="573"/>
      <c r="E159" s="579"/>
      <c r="F159" s="579"/>
      <c r="G159" s="583"/>
      <c r="H159" s="674"/>
      <c r="I159" s="522" t="s">
        <v>314</v>
      </c>
      <c r="J159" s="394">
        <v>0</v>
      </c>
      <c r="K159" s="394">
        <v>0</v>
      </c>
      <c r="L159" s="382">
        <v>4</v>
      </c>
      <c r="M159" s="394">
        <v>200000000</v>
      </c>
      <c r="N159" s="394">
        <v>0</v>
      </c>
      <c r="O159" s="394">
        <v>0</v>
      </c>
      <c r="P159" s="395">
        <v>200000000</v>
      </c>
    </row>
    <row r="160" spans="1:19" ht="15.75" customHeight="1">
      <c r="A160" s="646">
        <v>0</v>
      </c>
      <c r="B160" s="594" t="s">
        <v>224</v>
      </c>
      <c r="C160" s="647" t="s">
        <v>390</v>
      </c>
      <c r="D160" s="635" t="s">
        <v>228</v>
      </c>
      <c r="E160" s="641">
        <v>48</v>
      </c>
      <c r="F160" s="640">
        <v>40464</v>
      </c>
      <c r="G160" s="643">
        <v>40470</v>
      </c>
      <c r="H160" s="563" t="s">
        <v>440</v>
      </c>
      <c r="I160" s="565" t="s">
        <v>155</v>
      </c>
      <c r="J160" s="517"/>
      <c r="K160" s="517"/>
      <c r="L160" s="518">
        <v>2</v>
      </c>
      <c r="M160" s="519">
        <v>34556000</v>
      </c>
      <c r="N160" s="520"/>
      <c r="O160" s="521">
        <v>0</v>
      </c>
      <c r="P160" s="535">
        <v>34556000</v>
      </c>
    </row>
    <row r="161" spans="1:19" ht="33">
      <c r="A161" s="581"/>
      <c r="B161" s="594"/>
      <c r="C161" s="648"/>
      <c r="D161" s="573"/>
      <c r="E161" s="579"/>
      <c r="F161" s="579"/>
      <c r="G161" s="583"/>
      <c r="H161" s="566" t="s">
        <v>439</v>
      </c>
      <c r="I161" s="567" t="s">
        <v>162</v>
      </c>
      <c r="J161" s="392"/>
      <c r="K161" s="392"/>
      <c r="L161" s="396">
        <v>8</v>
      </c>
      <c r="M161" s="60">
        <v>300000000</v>
      </c>
      <c r="N161" s="61"/>
      <c r="O161" s="63"/>
      <c r="P161" s="397">
        <v>300000000</v>
      </c>
    </row>
    <row r="162" spans="1:19" ht="15.75" customHeight="1">
      <c r="A162" s="578"/>
      <c r="B162" s="594"/>
      <c r="C162" s="649"/>
      <c r="D162" s="574"/>
      <c r="E162" s="580"/>
      <c r="F162" s="580"/>
      <c r="G162" s="644"/>
      <c r="H162" s="564"/>
      <c r="I162" s="522" t="s">
        <v>314</v>
      </c>
      <c r="J162" s="394">
        <v>0</v>
      </c>
      <c r="K162" s="394">
        <v>0</v>
      </c>
      <c r="L162" s="382">
        <v>10</v>
      </c>
      <c r="M162" s="394">
        <v>334556000</v>
      </c>
      <c r="N162" s="394">
        <v>0</v>
      </c>
      <c r="O162" s="394">
        <v>0</v>
      </c>
      <c r="P162" s="395">
        <v>334556000</v>
      </c>
    </row>
    <row r="163" spans="1:19" s="7" customFormat="1" ht="15.75" customHeight="1">
      <c r="A163" s="584">
        <v>0</v>
      </c>
      <c r="B163" s="594" t="s">
        <v>224</v>
      </c>
      <c r="C163" s="586" t="s">
        <v>312</v>
      </c>
      <c r="D163" s="573" t="s">
        <v>364</v>
      </c>
      <c r="E163" s="573">
        <v>62</v>
      </c>
      <c r="F163" s="597">
        <v>40735</v>
      </c>
      <c r="G163" s="597">
        <v>40751</v>
      </c>
      <c r="H163" s="599" t="s">
        <v>367</v>
      </c>
      <c r="I163" s="224" t="s">
        <v>162</v>
      </c>
      <c r="J163" s="454"/>
      <c r="K163" s="409"/>
      <c r="L163" s="410">
        <v>15</v>
      </c>
      <c r="M163" s="411">
        <v>493080000</v>
      </c>
      <c r="N163" s="412">
        <v>0</v>
      </c>
      <c r="O163" s="385"/>
      <c r="P163" s="428">
        <v>493080000</v>
      </c>
      <c r="S163" s="223"/>
    </row>
    <row r="164" spans="1:19" s="7" customFormat="1" ht="16.899999999999999" customHeight="1">
      <c r="A164" s="584"/>
      <c r="B164" s="594"/>
      <c r="C164" s="586"/>
      <c r="D164" s="573"/>
      <c r="E164" s="573"/>
      <c r="F164" s="597"/>
      <c r="G164" s="597"/>
      <c r="H164" s="602"/>
      <c r="I164" s="408"/>
      <c r="J164" s="462"/>
      <c r="K164" s="442"/>
      <c r="L164" s="443"/>
      <c r="M164" s="444"/>
      <c r="N164" s="445"/>
      <c r="O164" s="446"/>
      <c r="P164" s="397">
        <v>0</v>
      </c>
      <c r="Q164" s="457"/>
      <c r="R164" s="457"/>
      <c r="S164" s="223"/>
    </row>
    <row r="165" spans="1:19" s="7" customFormat="1" ht="15">
      <c r="A165" s="584"/>
      <c r="B165" s="594"/>
      <c r="C165" s="586"/>
      <c r="D165" s="573"/>
      <c r="E165" s="573"/>
      <c r="F165" s="597"/>
      <c r="G165" s="597"/>
      <c r="H165" s="68"/>
      <c r="I165" s="67" t="s">
        <v>314</v>
      </c>
      <c r="J165" s="64">
        <v>0</v>
      </c>
      <c r="K165" s="64">
        <v>0</v>
      </c>
      <c r="L165" s="66">
        <v>15</v>
      </c>
      <c r="M165" s="64">
        <v>493080000</v>
      </c>
      <c r="N165" s="64">
        <v>0</v>
      </c>
      <c r="O165" s="64">
        <v>0</v>
      </c>
      <c r="P165" s="386">
        <v>493080000</v>
      </c>
      <c r="Q165" s="458"/>
      <c r="R165" s="458"/>
      <c r="S165" s="223"/>
    </row>
    <row r="166" spans="1:19" s="7" customFormat="1" ht="15.75" customHeight="1">
      <c r="A166" s="601">
        <v>0</v>
      </c>
      <c r="B166" s="603" t="s">
        <v>224</v>
      </c>
      <c r="C166" s="604" t="s">
        <v>312</v>
      </c>
      <c r="D166" s="572" t="s">
        <v>262</v>
      </c>
      <c r="E166" s="572">
        <v>3</v>
      </c>
      <c r="F166" s="605">
        <v>40745</v>
      </c>
      <c r="G166" s="605">
        <v>40751</v>
      </c>
      <c r="H166" s="645" t="s">
        <v>383</v>
      </c>
      <c r="I166" s="439" t="s">
        <v>69</v>
      </c>
      <c r="J166" s="414"/>
      <c r="K166" s="414"/>
      <c r="L166" s="396"/>
      <c r="M166" s="60"/>
      <c r="N166" s="61"/>
      <c r="O166" s="63"/>
      <c r="P166" s="435">
        <v>0</v>
      </c>
      <c r="S166" s="223"/>
    </row>
    <row r="167" spans="1:19" s="7" customFormat="1" ht="15">
      <c r="A167" s="584"/>
      <c r="B167" s="594"/>
      <c r="C167" s="586"/>
      <c r="D167" s="573"/>
      <c r="E167" s="573"/>
      <c r="F167" s="597"/>
      <c r="G167" s="597"/>
      <c r="H167" s="625"/>
      <c r="I167" s="453"/>
      <c r="J167" s="414"/>
      <c r="K167" s="414"/>
      <c r="L167" s="396"/>
      <c r="M167" s="60"/>
      <c r="N167" s="61"/>
      <c r="O167" s="63"/>
      <c r="P167" s="397">
        <v>0</v>
      </c>
      <c r="Q167" s="457"/>
      <c r="R167" s="457"/>
      <c r="S167" s="223"/>
    </row>
    <row r="168" spans="1:19" s="7" customFormat="1" ht="15">
      <c r="A168" s="584"/>
      <c r="B168" s="594"/>
      <c r="C168" s="586"/>
      <c r="D168" s="573"/>
      <c r="E168" s="573"/>
      <c r="F168" s="597"/>
      <c r="G168" s="597"/>
      <c r="H168" s="626"/>
      <c r="I168" s="67" t="s">
        <v>314</v>
      </c>
      <c r="J168" s="64">
        <v>0</v>
      </c>
      <c r="K168" s="64">
        <v>0</v>
      </c>
      <c r="L168" s="66">
        <v>0</v>
      </c>
      <c r="M168" s="64">
        <v>0</v>
      </c>
      <c r="N168" s="64">
        <v>0</v>
      </c>
      <c r="O168" s="64">
        <v>0</v>
      </c>
      <c r="P168" s="386">
        <v>0</v>
      </c>
      <c r="Q168" s="457"/>
      <c r="R168" s="457"/>
      <c r="S168" s="223"/>
    </row>
    <row r="169" spans="1:19" s="7" customFormat="1" ht="15.75" customHeight="1">
      <c r="A169" s="601">
        <v>0</v>
      </c>
      <c r="B169" s="603" t="s">
        <v>224</v>
      </c>
      <c r="C169" s="604" t="s">
        <v>312</v>
      </c>
      <c r="D169" s="572" t="s">
        <v>391</v>
      </c>
      <c r="E169" s="572">
        <v>3</v>
      </c>
      <c r="F169" s="605">
        <v>40784</v>
      </c>
      <c r="G169" s="605">
        <v>40793</v>
      </c>
      <c r="H169" s="645" t="s">
        <v>412</v>
      </c>
      <c r="I169" s="439" t="s">
        <v>69</v>
      </c>
      <c r="J169" s="414"/>
      <c r="K169" s="414"/>
      <c r="L169" s="396">
        <v>1</v>
      </c>
      <c r="M169" s="60">
        <v>169236.05</v>
      </c>
      <c r="N169" s="61">
        <v>0</v>
      </c>
      <c r="O169" s="63">
        <v>0</v>
      </c>
      <c r="P169" s="435">
        <v>169236.05</v>
      </c>
      <c r="S169" s="223"/>
    </row>
    <row r="170" spans="1:19" s="7" customFormat="1" ht="15">
      <c r="A170" s="584"/>
      <c r="B170" s="594"/>
      <c r="C170" s="586"/>
      <c r="D170" s="573"/>
      <c r="E170" s="573"/>
      <c r="F170" s="597"/>
      <c r="G170" s="597"/>
      <c r="H170" s="625"/>
      <c r="I170" s="453"/>
      <c r="J170" s="414"/>
      <c r="K170" s="414"/>
      <c r="L170" s="396"/>
      <c r="M170" s="60"/>
      <c r="N170" s="61"/>
      <c r="O170" s="63"/>
      <c r="P170" s="397">
        <v>0</v>
      </c>
      <c r="Q170" s="457"/>
      <c r="R170" s="457"/>
      <c r="S170" s="223"/>
    </row>
    <row r="171" spans="1:19" s="7" customFormat="1" ht="15">
      <c r="A171" s="584"/>
      <c r="B171" s="594"/>
      <c r="C171" s="586"/>
      <c r="D171" s="573"/>
      <c r="E171" s="573"/>
      <c r="F171" s="597"/>
      <c r="G171" s="597"/>
      <c r="H171" s="626"/>
      <c r="I171" s="67" t="s">
        <v>314</v>
      </c>
      <c r="J171" s="64">
        <v>0</v>
      </c>
      <c r="K171" s="64">
        <v>0</v>
      </c>
      <c r="L171" s="66">
        <v>1</v>
      </c>
      <c r="M171" s="64">
        <v>169236.05</v>
      </c>
      <c r="N171" s="64">
        <v>0</v>
      </c>
      <c r="O171" s="64">
        <v>0</v>
      </c>
      <c r="P171" s="386">
        <v>169236.05</v>
      </c>
      <c r="Q171" s="457"/>
      <c r="R171" s="457"/>
      <c r="S171" s="223"/>
    </row>
    <row r="172" spans="1:19" s="7" customFormat="1" ht="15.75" customHeight="1">
      <c r="A172" s="666">
        <v>0</v>
      </c>
      <c r="B172" s="603" t="s">
        <v>224</v>
      </c>
      <c r="C172" s="604" t="s">
        <v>312</v>
      </c>
      <c r="D172" s="572" t="s">
        <v>284</v>
      </c>
      <c r="E172" s="572">
        <v>8</v>
      </c>
      <c r="F172" s="605">
        <v>40847</v>
      </c>
      <c r="G172" s="605">
        <v>40851</v>
      </c>
      <c r="H172" s="606" t="s">
        <v>313</v>
      </c>
      <c r="I172" s="74" t="s">
        <v>156</v>
      </c>
      <c r="J172" s="414"/>
      <c r="K172" s="414"/>
      <c r="L172" s="396">
        <v>32</v>
      </c>
      <c r="M172" s="60">
        <v>124199920</v>
      </c>
      <c r="N172" s="61">
        <v>126123920</v>
      </c>
      <c r="O172" s="63"/>
      <c r="P172" s="470">
        <v>250323840</v>
      </c>
      <c r="S172" s="223"/>
    </row>
    <row r="173" spans="1:19" s="7" customFormat="1" ht="16.899999999999999" customHeight="1">
      <c r="A173" s="638"/>
      <c r="B173" s="594"/>
      <c r="C173" s="586"/>
      <c r="D173" s="573"/>
      <c r="E173" s="573"/>
      <c r="F173" s="597"/>
      <c r="G173" s="597"/>
      <c r="H173" s="600"/>
      <c r="I173" s="408"/>
      <c r="J173" s="462"/>
      <c r="K173" s="442"/>
      <c r="L173" s="443"/>
      <c r="M173" s="444"/>
      <c r="N173" s="445"/>
      <c r="O173" s="446"/>
      <c r="P173" s="470">
        <v>0</v>
      </c>
      <c r="Q173" s="457"/>
      <c r="R173" s="457"/>
      <c r="S173" s="223"/>
    </row>
    <row r="174" spans="1:19" s="7" customFormat="1" ht="15.75" thickBot="1">
      <c r="A174" s="650"/>
      <c r="B174" s="595"/>
      <c r="C174" s="596"/>
      <c r="D174" s="574"/>
      <c r="E174" s="574"/>
      <c r="F174" s="598"/>
      <c r="G174" s="598"/>
      <c r="H174" s="464"/>
      <c r="I174" s="67" t="s">
        <v>314</v>
      </c>
      <c r="J174" s="64">
        <v>0</v>
      </c>
      <c r="K174" s="64">
        <v>0</v>
      </c>
      <c r="L174" s="66">
        <v>32</v>
      </c>
      <c r="M174" s="64">
        <v>124199920</v>
      </c>
      <c r="N174" s="64">
        <v>126123920</v>
      </c>
      <c r="O174" s="64">
        <v>0</v>
      </c>
      <c r="P174" s="509">
        <v>250323840</v>
      </c>
      <c r="Q174" s="458"/>
      <c r="R174" s="458"/>
      <c r="S174" s="223"/>
    </row>
    <row r="175" spans="1:19" s="7" customFormat="1" ht="15.75" customHeight="1">
      <c r="A175" s="593">
        <v>0</v>
      </c>
      <c r="B175" s="609" t="s">
        <v>224</v>
      </c>
      <c r="C175" s="610" t="s">
        <v>312</v>
      </c>
      <c r="D175" s="568" t="s">
        <v>283</v>
      </c>
      <c r="E175" s="568">
        <v>5</v>
      </c>
      <c r="F175" s="611">
        <v>40820</v>
      </c>
      <c r="G175" s="605">
        <v>40826</v>
      </c>
      <c r="H175" s="626" t="s">
        <v>413</v>
      </c>
      <c r="I175" s="439" t="s">
        <v>69</v>
      </c>
      <c r="J175" s="456"/>
      <c r="K175" s="414"/>
      <c r="L175" s="396">
        <v>1</v>
      </c>
      <c r="M175" s="60">
        <v>32503</v>
      </c>
      <c r="N175" s="61">
        <v>0</v>
      </c>
      <c r="O175" s="63">
        <v>0</v>
      </c>
      <c r="P175" s="435">
        <v>32503</v>
      </c>
      <c r="S175" s="223"/>
    </row>
    <row r="176" spans="1:19" s="7" customFormat="1" ht="15" customHeight="1">
      <c r="A176" s="593"/>
      <c r="B176" s="609"/>
      <c r="C176" s="610"/>
      <c r="D176" s="568"/>
      <c r="E176" s="568"/>
      <c r="F176" s="611"/>
      <c r="G176" s="597"/>
      <c r="H176" s="642"/>
      <c r="I176" s="74"/>
      <c r="J176" s="454"/>
      <c r="K176" s="409"/>
      <c r="L176" s="410"/>
      <c r="M176" s="411"/>
      <c r="N176" s="412"/>
      <c r="O176" s="385"/>
      <c r="P176" s="435">
        <v>0</v>
      </c>
      <c r="Q176" s="455"/>
      <c r="R176" s="455"/>
      <c r="S176" s="223"/>
    </row>
    <row r="177" spans="1:19" s="7" customFormat="1" ht="15.75" thickBot="1">
      <c r="A177" s="593"/>
      <c r="B177" s="609"/>
      <c r="C177" s="610"/>
      <c r="D177" s="568"/>
      <c r="E177" s="568"/>
      <c r="F177" s="611"/>
      <c r="G177" s="598"/>
      <c r="H177" s="623"/>
      <c r="I177" s="67" t="s">
        <v>314</v>
      </c>
      <c r="J177" s="69">
        <v>0</v>
      </c>
      <c r="K177" s="69">
        <v>0</v>
      </c>
      <c r="L177" s="70">
        <v>1</v>
      </c>
      <c r="M177" s="69">
        <v>32503</v>
      </c>
      <c r="N177" s="69">
        <v>0</v>
      </c>
      <c r="O177" s="69">
        <v>0</v>
      </c>
      <c r="P177" s="416">
        <v>32503</v>
      </c>
      <c r="Q177" s="458"/>
      <c r="R177" s="458"/>
      <c r="S177" s="223"/>
    </row>
    <row r="178" spans="1:19" s="7" customFormat="1" ht="19.899999999999999" customHeight="1" thickTop="1">
      <c r="A178" s="593">
        <v>0</v>
      </c>
      <c r="B178" s="609" t="s">
        <v>224</v>
      </c>
      <c r="C178" s="610" t="s">
        <v>312</v>
      </c>
      <c r="D178" s="629" t="s">
        <v>426</v>
      </c>
      <c r="E178" s="568">
        <v>17</v>
      </c>
      <c r="F178" s="611">
        <v>40800</v>
      </c>
      <c r="G178" s="605">
        <v>40807</v>
      </c>
      <c r="H178" s="626" t="s">
        <v>427</v>
      </c>
      <c r="I178" s="439" t="s">
        <v>69</v>
      </c>
      <c r="J178" s="456">
        <v>0</v>
      </c>
      <c r="K178" s="414"/>
      <c r="L178" s="396">
        <v>4</v>
      </c>
      <c r="M178" s="60">
        <v>2032070.91</v>
      </c>
      <c r="N178" s="61">
        <v>0</v>
      </c>
      <c r="O178" s="63">
        <v>0</v>
      </c>
      <c r="P178" s="435">
        <v>2032070.91</v>
      </c>
      <c r="S178" s="223"/>
    </row>
    <row r="179" spans="1:19" s="7" customFormat="1" ht="19.899999999999999" customHeight="1">
      <c r="A179" s="593"/>
      <c r="B179" s="609"/>
      <c r="C179" s="610"/>
      <c r="D179" s="573"/>
      <c r="E179" s="568"/>
      <c r="F179" s="611"/>
      <c r="G179" s="597"/>
      <c r="H179" s="626"/>
      <c r="I179" s="555"/>
      <c r="J179" s="454"/>
      <c r="K179" s="409"/>
      <c r="L179" s="410"/>
      <c r="M179" s="411"/>
      <c r="N179" s="412"/>
      <c r="O179" s="385"/>
      <c r="P179" s="435"/>
      <c r="S179" s="223"/>
    </row>
    <row r="180" spans="1:19" s="7" customFormat="1" ht="19.899999999999999" customHeight="1" thickBot="1">
      <c r="A180" s="593"/>
      <c r="B180" s="609"/>
      <c r="C180" s="610"/>
      <c r="D180" s="574"/>
      <c r="E180" s="568"/>
      <c r="F180" s="611"/>
      <c r="G180" s="598"/>
      <c r="H180" s="623"/>
      <c r="I180" s="67" t="s">
        <v>314</v>
      </c>
      <c r="J180" s="69">
        <v>0</v>
      </c>
      <c r="K180" s="69">
        <v>0</v>
      </c>
      <c r="L180" s="70">
        <v>4</v>
      </c>
      <c r="M180" s="69">
        <v>2032070.91</v>
      </c>
      <c r="N180" s="69">
        <v>0</v>
      </c>
      <c r="O180" s="69">
        <v>0</v>
      </c>
      <c r="P180" s="416">
        <v>2032070.91</v>
      </c>
      <c r="Q180" s="458"/>
      <c r="R180" s="458"/>
      <c r="S180" s="223"/>
    </row>
    <row r="181" spans="1:19" s="7" customFormat="1" ht="15.75" thickBot="1">
      <c r="A181" s="508">
        <v>0</v>
      </c>
      <c r="B181" s="607" t="s">
        <v>263</v>
      </c>
      <c r="C181" s="607"/>
      <c r="D181" s="607"/>
      <c r="E181" s="437">
        <v>0</v>
      </c>
      <c r="F181" s="438"/>
      <c r="G181" s="437"/>
      <c r="H181" s="418"/>
      <c r="I181" s="420"/>
      <c r="J181" s="421">
        <v>0</v>
      </c>
      <c r="K181" s="421">
        <v>0</v>
      </c>
      <c r="L181" s="461">
        <v>67</v>
      </c>
      <c r="M181" s="421">
        <v>1154069729.96</v>
      </c>
      <c r="N181" s="421">
        <v>126123920</v>
      </c>
      <c r="O181" s="421">
        <v>0</v>
      </c>
      <c r="P181" s="421">
        <v>1280193649.96</v>
      </c>
      <c r="Q181" s="458"/>
      <c r="R181" s="458"/>
      <c r="S181" s="223"/>
    </row>
    <row r="182" spans="1:19" s="7" customFormat="1" ht="15.75" thickBot="1">
      <c r="A182" s="429">
        <v>0</v>
      </c>
      <c r="B182" s="591" t="s">
        <v>315</v>
      </c>
      <c r="C182" s="591"/>
      <c r="D182" s="591"/>
      <c r="E182" s="430">
        <v>0</v>
      </c>
      <c r="F182" s="431"/>
      <c r="G182" s="431"/>
      <c r="H182" s="430"/>
      <c r="I182" s="424"/>
      <c r="J182" s="425">
        <v>0</v>
      </c>
      <c r="K182" s="425">
        <v>0</v>
      </c>
      <c r="L182" s="513">
        <v>67</v>
      </c>
      <c r="M182" s="404">
        <v>1154069729.96</v>
      </c>
      <c r="N182" s="404">
        <v>126123920</v>
      </c>
      <c r="O182" s="404">
        <v>0</v>
      </c>
      <c r="P182" s="404">
        <v>1280193649.96</v>
      </c>
      <c r="Q182" s="459"/>
      <c r="R182" s="459"/>
      <c r="S182" s="223"/>
    </row>
    <row r="183" spans="1:19" s="7" customFormat="1" ht="15.75" customHeight="1">
      <c r="A183" s="593">
        <v>1</v>
      </c>
      <c r="B183" s="595" t="s">
        <v>224</v>
      </c>
      <c r="C183" s="596" t="s">
        <v>64</v>
      </c>
      <c r="D183" s="574" t="s">
        <v>302</v>
      </c>
      <c r="E183" s="574">
        <v>42</v>
      </c>
      <c r="F183" s="598">
        <v>40905</v>
      </c>
      <c r="G183" s="571">
        <v>40911</v>
      </c>
      <c r="H183" s="624" t="s">
        <v>331</v>
      </c>
      <c r="I183" s="427"/>
      <c r="J183" s="409"/>
      <c r="K183" s="409"/>
      <c r="L183" s="410"/>
      <c r="M183" s="411"/>
      <c r="N183" s="412"/>
      <c r="O183" s="385"/>
      <c r="P183" s="428">
        <v>0</v>
      </c>
      <c r="S183" s="223"/>
    </row>
    <row r="184" spans="1:19" s="7" customFormat="1" ht="14.25" customHeight="1">
      <c r="A184" s="593"/>
      <c r="B184" s="609"/>
      <c r="C184" s="610"/>
      <c r="D184" s="568"/>
      <c r="E184" s="568"/>
      <c r="F184" s="611"/>
      <c r="G184" s="577"/>
      <c r="H184" s="624"/>
      <c r="I184" s="427" t="s">
        <v>159</v>
      </c>
      <c r="J184" s="409"/>
      <c r="K184" s="409"/>
      <c r="L184" s="410">
        <v>35</v>
      </c>
      <c r="M184" s="411">
        <v>30843922</v>
      </c>
      <c r="N184" s="412">
        <v>31509019.5</v>
      </c>
      <c r="O184" s="385"/>
      <c r="P184" s="397">
        <v>62352941.5</v>
      </c>
      <c r="Q184" s="455"/>
      <c r="R184" s="455"/>
      <c r="S184" s="223"/>
    </row>
    <row r="185" spans="1:19" s="7" customFormat="1" ht="15.75">
      <c r="A185" s="593"/>
      <c r="B185" s="609"/>
      <c r="C185" s="610"/>
      <c r="D185" s="568"/>
      <c r="E185" s="568"/>
      <c r="F185" s="611"/>
      <c r="G185" s="577"/>
      <c r="H185" s="624"/>
      <c r="I185" s="439"/>
      <c r="J185" s="414"/>
      <c r="K185" s="414"/>
      <c r="L185" s="396"/>
      <c r="M185" s="60"/>
      <c r="N185" s="61"/>
      <c r="O185" s="63"/>
      <c r="P185" s="428">
        <v>0</v>
      </c>
      <c r="Q185" s="457"/>
      <c r="R185" s="457"/>
      <c r="S185" s="223"/>
    </row>
    <row r="186" spans="1:19" s="7" customFormat="1" ht="15.75" thickBot="1">
      <c r="A186" s="593"/>
      <c r="B186" s="609"/>
      <c r="C186" s="610"/>
      <c r="D186" s="568"/>
      <c r="E186" s="568"/>
      <c r="F186" s="611"/>
      <c r="G186" s="577"/>
      <c r="H186" s="624"/>
      <c r="I186" s="67" t="s">
        <v>338</v>
      </c>
      <c r="J186" s="69">
        <v>0</v>
      </c>
      <c r="K186" s="69">
        <v>0</v>
      </c>
      <c r="L186" s="398">
        <v>35</v>
      </c>
      <c r="M186" s="69">
        <v>30843922</v>
      </c>
      <c r="N186" s="69">
        <v>31509019.5</v>
      </c>
      <c r="O186" s="69">
        <v>0</v>
      </c>
      <c r="P186" s="440">
        <v>62352941.5</v>
      </c>
      <c r="Q186" s="458"/>
      <c r="R186" s="458"/>
      <c r="S186" s="223"/>
    </row>
    <row r="187" spans="1:19" s="7" customFormat="1" ht="15.75" thickBot="1">
      <c r="A187" s="417">
        <v>1</v>
      </c>
      <c r="B187" s="590" t="s">
        <v>339</v>
      </c>
      <c r="C187" s="590"/>
      <c r="D187" s="590"/>
      <c r="E187" s="418">
        <v>42</v>
      </c>
      <c r="F187" s="419"/>
      <c r="G187" s="418"/>
      <c r="H187" s="418"/>
      <c r="I187" s="420"/>
      <c r="J187" s="421">
        <v>0</v>
      </c>
      <c r="K187" s="421">
        <v>0</v>
      </c>
      <c r="L187" s="422">
        <v>35</v>
      </c>
      <c r="M187" s="421">
        <v>30843922</v>
      </c>
      <c r="N187" s="421">
        <v>31509019.5</v>
      </c>
      <c r="O187" s="421">
        <v>0</v>
      </c>
      <c r="P187" s="423">
        <v>62352941.5</v>
      </c>
      <c r="Q187" s="458"/>
      <c r="R187" s="458"/>
      <c r="S187" s="223"/>
    </row>
    <row r="188" spans="1:19" s="7" customFormat="1" ht="15.75" thickBot="1">
      <c r="A188" s="429">
        <v>1</v>
      </c>
      <c r="B188" s="591" t="s">
        <v>340</v>
      </c>
      <c r="C188" s="591"/>
      <c r="D188" s="591"/>
      <c r="E188" s="430">
        <v>42</v>
      </c>
      <c r="F188" s="431"/>
      <c r="G188" s="431"/>
      <c r="H188" s="430"/>
      <c r="I188" s="424"/>
      <c r="J188" s="425">
        <v>0</v>
      </c>
      <c r="K188" s="425">
        <v>0</v>
      </c>
      <c r="L188" s="426">
        <v>35</v>
      </c>
      <c r="M188" s="425">
        <v>30843922</v>
      </c>
      <c r="N188" s="425">
        <v>31509019.5</v>
      </c>
      <c r="O188" s="425">
        <v>0</v>
      </c>
      <c r="P188" s="404">
        <v>62352941.5</v>
      </c>
      <c r="Q188" s="459"/>
      <c r="R188" s="459"/>
      <c r="S188" s="223"/>
    </row>
    <row r="189" spans="1:19" ht="16.5" thickBot="1">
      <c r="A189" s="450">
        <v>13</v>
      </c>
      <c r="B189" s="475"/>
      <c r="C189" s="449"/>
      <c r="D189" s="465" t="s">
        <v>316</v>
      </c>
      <c r="E189" s="450">
        <v>231</v>
      </c>
      <c r="F189" s="449"/>
      <c r="G189" s="448"/>
      <c r="H189" s="613" t="s">
        <v>317</v>
      </c>
      <c r="I189" s="614"/>
      <c r="J189" s="482">
        <v>13101168.105</v>
      </c>
      <c r="K189" s="482">
        <v>0</v>
      </c>
      <c r="L189" s="525">
        <v>4493</v>
      </c>
      <c r="M189" s="482">
        <v>5868879138.3500004</v>
      </c>
      <c r="N189" s="482">
        <v>3257947969</v>
      </c>
      <c r="O189" s="482">
        <v>46843680</v>
      </c>
      <c r="P189" s="482">
        <v>9173670787.3500004</v>
      </c>
    </row>
    <row r="190" spans="1:19" ht="13.5" thickBot="1">
      <c r="C190" s="407"/>
      <c r="J190" s="476"/>
      <c r="K190" s="476"/>
      <c r="L190" s="524"/>
      <c r="M190" s="476"/>
      <c r="N190" s="476"/>
      <c r="O190" s="476"/>
      <c r="P190" s="476"/>
    </row>
    <row r="191" spans="1:19" s="405" customFormat="1" ht="27.75" thickBot="1">
      <c r="A191" s="659" t="s">
        <v>351</v>
      </c>
      <c r="B191" s="660"/>
      <c r="C191" s="660"/>
      <c r="D191" s="660"/>
      <c r="E191" s="660"/>
      <c r="F191" s="660"/>
      <c r="G191" s="660"/>
      <c r="H191" s="660"/>
      <c r="I191" s="660"/>
      <c r="J191" s="660"/>
      <c r="K191" s="660"/>
      <c r="L191" s="660"/>
      <c r="M191" s="660"/>
      <c r="N191" s="660"/>
      <c r="O191" s="660"/>
      <c r="P191" s="661"/>
      <c r="S191" s="406"/>
    </row>
    <row r="192" spans="1:19" ht="60.75" thickBot="1">
      <c r="A192" s="483" t="s">
        <v>50</v>
      </c>
      <c r="B192" s="484" t="s">
        <v>220</v>
      </c>
      <c r="C192" s="484" t="s">
        <v>51</v>
      </c>
      <c r="D192" s="484" t="s">
        <v>52</v>
      </c>
      <c r="E192" s="485" t="s">
        <v>217</v>
      </c>
      <c r="F192" s="485" t="s">
        <v>130</v>
      </c>
      <c r="G192" s="485" t="s">
        <v>131</v>
      </c>
      <c r="H192" s="485" t="s">
        <v>46</v>
      </c>
      <c r="I192" s="485" t="s">
        <v>128</v>
      </c>
      <c r="J192" s="486" t="s">
        <v>221</v>
      </c>
      <c r="K192" s="486" t="s">
        <v>222</v>
      </c>
      <c r="L192" s="485" t="s">
        <v>132</v>
      </c>
      <c r="M192" s="485" t="s">
        <v>223</v>
      </c>
      <c r="N192" s="485" t="s">
        <v>218</v>
      </c>
      <c r="O192" s="485" t="s">
        <v>145</v>
      </c>
      <c r="P192" s="485" t="s">
        <v>219</v>
      </c>
    </row>
    <row r="193" spans="1:19" s="7" customFormat="1" ht="18" customHeight="1">
      <c r="A193" s="608">
        <v>1</v>
      </c>
      <c r="B193" s="594" t="s">
        <v>224</v>
      </c>
      <c r="C193" s="610" t="s">
        <v>62</v>
      </c>
      <c r="D193" s="568" t="s">
        <v>368</v>
      </c>
      <c r="E193" s="568">
        <v>28</v>
      </c>
      <c r="F193" s="605">
        <v>40984</v>
      </c>
      <c r="G193" s="577">
        <v>40991</v>
      </c>
      <c r="H193" s="671" t="s">
        <v>398</v>
      </c>
      <c r="I193" s="390"/>
      <c r="J193" s="391"/>
      <c r="K193" s="391"/>
      <c r="L193" s="393"/>
      <c r="M193" s="378"/>
      <c r="N193" s="379"/>
      <c r="O193" s="380"/>
      <c r="P193" s="538"/>
      <c r="Q193" s="458"/>
      <c r="R193" s="458"/>
      <c r="S193" s="223"/>
    </row>
    <row r="194" spans="1:19" s="7" customFormat="1" ht="18" customHeight="1">
      <c r="A194" s="608"/>
      <c r="B194" s="594"/>
      <c r="C194" s="610"/>
      <c r="D194" s="568"/>
      <c r="E194" s="568"/>
      <c r="F194" s="597"/>
      <c r="G194" s="577"/>
      <c r="H194" s="672"/>
      <c r="I194" s="427" t="s">
        <v>159</v>
      </c>
      <c r="J194" s="539"/>
      <c r="K194" s="391"/>
      <c r="L194" s="393">
        <v>5</v>
      </c>
      <c r="M194" s="378">
        <v>13555631</v>
      </c>
      <c r="N194" s="379">
        <v>14006741</v>
      </c>
      <c r="O194" s="380"/>
      <c r="P194" s="538">
        <v>27562372</v>
      </c>
      <c r="Q194" s="459"/>
      <c r="R194" s="459"/>
      <c r="S194" s="223"/>
    </row>
    <row r="195" spans="1:19" s="7" customFormat="1" ht="15.75" customHeight="1">
      <c r="A195" s="608"/>
      <c r="B195" s="594"/>
      <c r="C195" s="610"/>
      <c r="D195" s="568"/>
      <c r="E195" s="568"/>
      <c r="F195" s="597"/>
      <c r="G195" s="577"/>
      <c r="H195" s="671"/>
      <c r="I195" s="390"/>
      <c r="J195" s="391"/>
      <c r="K195" s="391"/>
      <c r="L195" s="393"/>
      <c r="M195" s="378"/>
      <c r="N195" s="379"/>
      <c r="O195" s="380"/>
      <c r="P195" s="538"/>
      <c r="S195" s="223"/>
    </row>
    <row r="196" spans="1:19" s="7" customFormat="1" ht="15.6" customHeight="1" thickBot="1">
      <c r="A196" s="608"/>
      <c r="B196" s="512"/>
      <c r="C196" s="610"/>
      <c r="D196" s="568"/>
      <c r="E196" s="568"/>
      <c r="F196" s="598"/>
      <c r="G196" s="577"/>
      <c r="H196" s="671"/>
      <c r="I196" s="522" t="s">
        <v>375</v>
      </c>
      <c r="J196" s="383">
        <v>0</v>
      </c>
      <c r="K196" s="383">
        <v>0</v>
      </c>
      <c r="L196" s="540">
        <v>5</v>
      </c>
      <c r="M196" s="383">
        <v>13555631</v>
      </c>
      <c r="N196" s="383">
        <v>14006741</v>
      </c>
      <c r="O196" s="383">
        <v>0</v>
      </c>
      <c r="P196" s="383">
        <v>27562372</v>
      </c>
      <c r="S196" s="223"/>
    </row>
    <row r="197" spans="1:19" s="7" customFormat="1" ht="16.5" thickBot="1">
      <c r="A197" s="417">
        <v>1</v>
      </c>
      <c r="B197" s="590" t="s">
        <v>369</v>
      </c>
      <c r="C197" s="590"/>
      <c r="D197" s="590"/>
      <c r="E197" s="418">
        <v>28</v>
      </c>
      <c r="F197" s="419"/>
      <c r="G197" s="418"/>
      <c r="H197" s="418"/>
      <c r="I197" s="541"/>
      <c r="J197" s="542">
        <v>0</v>
      </c>
      <c r="K197" s="542">
        <v>0</v>
      </c>
      <c r="L197" s="543">
        <v>5</v>
      </c>
      <c r="M197" s="542">
        <v>13555631</v>
      </c>
      <c r="N197" s="542">
        <v>14006741</v>
      </c>
      <c r="O197" s="542">
        <v>0</v>
      </c>
      <c r="P197" s="544">
        <v>27562372</v>
      </c>
      <c r="Q197" s="458"/>
      <c r="R197" s="458"/>
      <c r="S197" s="223"/>
    </row>
    <row r="198" spans="1:19" s="7" customFormat="1" ht="16.5" thickBot="1">
      <c r="A198" s="429">
        <v>1</v>
      </c>
      <c r="B198" s="591" t="s">
        <v>370</v>
      </c>
      <c r="C198" s="591"/>
      <c r="D198" s="591"/>
      <c r="E198" s="430">
        <v>28</v>
      </c>
      <c r="F198" s="431"/>
      <c r="G198" s="431"/>
      <c r="H198" s="430"/>
      <c r="I198" s="545"/>
      <c r="J198" s="372">
        <v>0</v>
      </c>
      <c r="K198" s="372">
        <v>0</v>
      </c>
      <c r="L198" s="373">
        <v>5</v>
      </c>
      <c r="M198" s="372">
        <v>13555631</v>
      </c>
      <c r="N198" s="372">
        <v>14006741</v>
      </c>
      <c r="O198" s="372">
        <v>0</v>
      </c>
      <c r="P198" s="374">
        <v>27562372</v>
      </c>
      <c r="Q198" s="459"/>
      <c r="R198" s="459"/>
      <c r="S198" s="223"/>
    </row>
    <row r="199" spans="1:19" s="7" customFormat="1" ht="18" customHeight="1">
      <c r="A199" s="608">
        <v>1</v>
      </c>
      <c r="B199" s="619" t="s">
        <v>224</v>
      </c>
      <c r="C199" s="610" t="s">
        <v>65</v>
      </c>
      <c r="D199" s="568" t="s">
        <v>392</v>
      </c>
      <c r="E199" s="568">
        <v>29</v>
      </c>
      <c r="F199" s="605">
        <v>40991</v>
      </c>
      <c r="G199" s="577">
        <v>40996</v>
      </c>
      <c r="H199" s="556" t="s">
        <v>429</v>
      </c>
      <c r="I199" s="390" t="s">
        <v>147</v>
      </c>
      <c r="J199" s="391"/>
      <c r="K199" s="391"/>
      <c r="L199" s="393">
        <v>6519</v>
      </c>
      <c r="M199" s="378">
        <v>209976000</v>
      </c>
      <c r="N199" s="379">
        <v>210254720</v>
      </c>
      <c r="O199" s="380">
        <v>0</v>
      </c>
      <c r="P199" s="538">
        <v>420230720</v>
      </c>
      <c r="Q199" s="458"/>
      <c r="R199" s="458"/>
      <c r="S199" s="223"/>
    </row>
    <row r="200" spans="1:19" s="7" customFormat="1" ht="18" customHeight="1">
      <c r="A200" s="608"/>
      <c r="B200" s="594"/>
      <c r="C200" s="610"/>
      <c r="D200" s="568"/>
      <c r="E200" s="568"/>
      <c r="F200" s="597"/>
      <c r="G200" s="577"/>
      <c r="H200" s="560"/>
      <c r="I200" s="561" t="s">
        <v>436</v>
      </c>
      <c r="J200" s="391"/>
      <c r="K200" s="391"/>
      <c r="L200" s="393"/>
      <c r="M200" s="378">
        <v>1800000</v>
      </c>
      <c r="N200" s="379">
        <v>0</v>
      </c>
      <c r="O200" s="380">
        <v>0</v>
      </c>
      <c r="P200" s="538">
        <v>1800000</v>
      </c>
      <c r="Q200" s="458"/>
      <c r="R200" s="458"/>
      <c r="S200" s="223"/>
    </row>
    <row r="201" spans="1:19" s="7" customFormat="1" ht="18" customHeight="1">
      <c r="A201" s="608"/>
      <c r="B201" s="594"/>
      <c r="C201" s="610"/>
      <c r="D201" s="568"/>
      <c r="E201" s="568"/>
      <c r="F201" s="597"/>
      <c r="G201" s="577"/>
      <c r="H201" s="618" t="s">
        <v>427</v>
      </c>
      <c r="I201" s="453" t="s">
        <v>156</v>
      </c>
      <c r="J201" s="391"/>
      <c r="K201" s="391"/>
      <c r="L201" s="393">
        <v>13</v>
      </c>
      <c r="M201" s="378">
        <v>4189941.46</v>
      </c>
      <c r="N201" s="379">
        <v>4238202.18</v>
      </c>
      <c r="O201" s="380">
        <v>0</v>
      </c>
      <c r="P201" s="538">
        <v>8428143.6400000006</v>
      </c>
      <c r="Q201" s="458"/>
      <c r="R201" s="458"/>
      <c r="S201" s="223"/>
    </row>
    <row r="202" spans="1:19" s="7" customFormat="1" ht="18" customHeight="1">
      <c r="A202" s="608"/>
      <c r="B202" s="594"/>
      <c r="C202" s="610"/>
      <c r="D202" s="568"/>
      <c r="E202" s="568"/>
      <c r="F202" s="597"/>
      <c r="G202" s="577"/>
      <c r="H202" s="618"/>
      <c r="I202" s="74" t="s">
        <v>163</v>
      </c>
      <c r="J202" s="391"/>
      <c r="K202" s="391"/>
      <c r="L202" s="393">
        <v>34</v>
      </c>
      <c r="M202" s="378">
        <v>4271162</v>
      </c>
      <c r="N202" s="379">
        <v>4425727</v>
      </c>
      <c r="O202" s="380">
        <v>0</v>
      </c>
      <c r="P202" s="538">
        <v>8696889</v>
      </c>
      <c r="Q202" s="458"/>
      <c r="R202" s="458"/>
      <c r="S202" s="223"/>
    </row>
    <row r="203" spans="1:19" s="7" customFormat="1" ht="18" customHeight="1">
      <c r="A203" s="608"/>
      <c r="B203" s="594"/>
      <c r="C203" s="610"/>
      <c r="D203" s="568"/>
      <c r="E203" s="568"/>
      <c r="F203" s="597"/>
      <c r="G203" s="577"/>
      <c r="H203" s="618"/>
      <c r="I203" s="387" t="s">
        <v>166</v>
      </c>
      <c r="J203" s="391"/>
      <c r="K203" s="391"/>
      <c r="L203" s="393">
        <v>9</v>
      </c>
      <c r="M203" s="378">
        <v>4592224</v>
      </c>
      <c r="N203" s="379">
        <v>4598360</v>
      </c>
      <c r="O203" s="380">
        <v>0</v>
      </c>
      <c r="P203" s="538">
        <v>9190584</v>
      </c>
      <c r="Q203" s="458"/>
      <c r="R203" s="458"/>
      <c r="S203" s="223"/>
    </row>
    <row r="204" spans="1:19" s="7" customFormat="1" ht="15.6" customHeight="1" thickBot="1">
      <c r="A204" s="608"/>
      <c r="B204" s="620"/>
      <c r="C204" s="610"/>
      <c r="D204" s="568"/>
      <c r="E204" s="568"/>
      <c r="F204" s="598"/>
      <c r="G204" s="577"/>
      <c r="H204" s="557"/>
      <c r="I204" s="522" t="s">
        <v>332</v>
      </c>
      <c r="J204" s="383">
        <v>0</v>
      </c>
      <c r="K204" s="383">
        <v>0</v>
      </c>
      <c r="L204" s="540">
        <v>6575</v>
      </c>
      <c r="M204" s="383">
        <v>224829327.46000001</v>
      </c>
      <c r="N204" s="383">
        <v>223517009.18000001</v>
      </c>
      <c r="O204" s="383">
        <v>0</v>
      </c>
      <c r="P204" s="383">
        <v>448346336.63999999</v>
      </c>
      <c r="S204" s="223"/>
    </row>
    <row r="205" spans="1:19" s="7" customFormat="1" ht="18" customHeight="1" thickTop="1">
      <c r="A205" s="608">
        <v>1</v>
      </c>
      <c r="B205" s="619" t="s">
        <v>224</v>
      </c>
      <c r="C205" s="610" t="s">
        <v>65</v>
      </c>
      <c r="D205" s="587" t="s">
        <v>428</v>
      </c>
      <c r="E205" s="568">
        <v>9</v>
      </c>
      <c r="F205" s="605">
        <v>41001</v>
      </c>
      <c r="G205" s="577">
        <v>41026</v>
      </c>
      <c r="H205" s="623" t="s">
        <v>427</v>
      </c>
      <c r="I205" s="390" t="s">
        <v>147</v>
      </c>
      <c r="J205" s="414"/>
      <c r="K205" s="414"/>
      <c r="L205" s="396">
        <v>192</v>
      </c>
      <c r="M205" s="60">
        <v>4750720</v>
      </c>
      <c r="N205" s="61">
        <v>5050240</v>
      </c>
      <c r="O205" s="63">
        <v>0</v>
      </c>
      <c r="P205" s="62">
        <v>9800960</v>
      </c>
      <c r="Q205" s="458"/>
      <c r="R205" s="458"/>
      <c r="S205" s="223"/>
    </row>
    <row r="206" spans="1:19" s="7" customFormat="1" ht="18" customHeight="1">
      <c r="A206" s="608"/>
      <c r="B206" s="594"/>
      <c r="C206" s="610"/>
      <c r="D206" s="573"/>
      <c r="E206" s="568"/>
      <c r="F206" s="597"/>
      <c r="G206" s="577"/>
      <c r="H206" s="623"/>
      <c r="I206" s="74" t="s">
        <v>163</v>
      </c>
      <c r="J206" s="414"/>
      <c r="K206" s="414"/>
      <c r="L206" s="396">
        <v>3</v>
      </c>
      <c r="M206" s="60">
        <v>51584.27</v>
      </c>
      <c r="N206" s="61">
        <v>680339.59</v>
      </c>
      <c r="O206" s="63">
        <v>0</v>
      </c>
      <c r="P206" s="62">
        <v>731923.86</v>
      </c>
      <c r="Q206" s="458"/>
      <c r="R206" s="458"/>
      <c r="S206" s="223"/>
    </row>
    <row r="207" spans="1:19" s="7" customFormat="1" ht="18" customHeight="1">
      <c r="A207" s="608"/>
      <c r="B207" s="594"/>
      <c r="C207" s="610"/>
      <c r="D207" s="573"/>
      <c r="E207" s="568"/>
      <c r="F207" s="597"/>
      <c r="G207" s="577"/>
      <c r="H207" s="623"/>
      <c r="I207" s="387" t="s">
        <v>166</v>
      </c>
      <c r="J207" s="414"/>
      <c r="K207" s="414"/>
      <c r="L207" s="396">
        <v>2</v>
      </c>
      <c r="M207" s="60">
        <v>546000</v>
      </c>
      <c r="N207" s="61">
        <v>546000</v>
      </c>
      <c r="O207" s="63">
        <v>0</v>
      </c>
      <c r="P207" s="62">
        <v>1092000</v>
      </c>
      <c r="Q207" s="458"/>
      <c r="R207" s="458"/>
      <c r="S207" s="223"/>
    </row>
    <row r="208" spans="1:19" s="7" customFormat="1" ht="18" customHeight="1">
      <c r="A208" s="608"/>
      <c r="B208" s="594"/>
      <c r="C208" s="610"/>
      <c r="D208" s="573"/>
      <c r="E208" s="568"/>
      <c r="F208" s="597"/>
      <c r="G208" s="577"/>
      <c r="H208" s="623"/>
      <c r="I208" s="225" t="s">
        <v>69</v>
      </c>
      <c r="J208" s="414"/>
      <c r="K208" s="414"/>
      <c r="L208" s="396">
        <v>8</v>
      </c>
      <c r="M208" s="60">
        <v>6926838.3899999997</v>
      </c>
      <c r="N208" s="61">
        <v>0</v>
      </c>
      <c r="O208" s="63">
        <v>0</v>
      </c>
      <c r="P208" s="62">
        <v>6926838.3899999997</v>
      </c>
      <c r="Q208" s="458"/>
      <c r="R208" s="458"/>
      <c r="S208" s="223"/>
    </row>
    <row r="209" spans="1:19" s="7" customFormat="1" ht="15.6" customHeight="1" thickBot="1">
      <c r="A209" s="608"/>
      <c r="B209" s="620"/>
      <c r="C209" s="610"/>
      <c r="D209" s="573"/>
      <c r="E209" s="568"/>
      <c r="F209" s="598"/>
      <c r="G209" s="577"/>
      <c r="H209" s="623"/>
      <c r="I209" s="67" t="s">
        <v>332</v>
      </c>
      <c r="J209" s="69">
        <v>0</v>
      </c>
      <c r="K209" s="69">
        <v>0</v>
      </c>
      <c r="L209" s="70">
        <v>205</v>
      </c>
      <c r="M209" s="69">
        <v>12275142.66</v>
      </c>
      <c r="N209" s="69">
        <v>6276579.5899999999</v>
      </c>
      <c r="O209" s="69">
        <v>0</v>
      </c>
      <c r="P209" s="69">
        <v>18551722.25</v>
      </c>
      <c r="S209" s="223"/>
    </row>
    <row r="210" spans="1:19" s="7" customFormat="1" ht="16.5" thickBot="1">
      <c r="A210" s="417">
        <v>2</v>
      </c>
      <c r="B210" s="590" t="s">
        <v>393</v>
      </c>
      <c r="C210" s="590"/>
      <c r="D210" s="590"/>
      <c r="E210" s="418">
        <v>38</v>
      </c>
      <c r="F210" s="419"/>
      <c r="G210" s="418"/>
      <c r="H210" s="552"/>
      <c r="I210" s="541"/>
      <c r="J210" s="542">
        <v>0</v>
      </c>
      <c r="K210" s="542">
        <v>0</v>
      </c>
      <c r="L210" s="543">
        <v>6780</v>
      </c>
      <c r="M210" s="542">
        <v>237104470.12</v>
      </c>
      <c r="N210" s="542">
        <v>229793588.77000001</v>
      </c>
      <c r="O210" s="542">
        <v>0</v>
      </c>
      <c r="P210" s="542">
        <v>466898058.88999999</v>
      </c>
      <c r="Q210" s="458"/>
      <c r="R210" s="458"/>
      <c r="S210" s="223"/>
    </row>
    <row r="211" spans="1:19" s="7" customFormat="1" ht="16.5" thickBot="1">
      <c r="A211" s="429">
        <v>2</v>
      </c>
      <c r="B211" s="591" t="s">
        <v>394</v>
      </c>
      <c r="C211" s="591"/>
      <c r="D211" s="591"/>
      <c r="E211" s="430">
        <v>38</v>
      </c>
      <c r="F211" s="431"/>
      <c r="G211" s="431"/>
      <c r="H211" s="430"/>
      <c r="I211" s="545"/>
      <c r="J211" s="372">
        <v>0</v>
      </c>
      <c r="K211" s="372">
        <v>0</v>
      </c>
      <c r="L211" s="373">
        <v>6780</v>
      </c>
      <c r="M211" s="372">
        <v>237104470.12</v>
      </c>
      <c r="N211" s="372">
        <v>229793588.77000001</v>
      </c>
      <c r="O211" s="372">
        <v>0</v>
      </c>
      <c r="P211" s="374">
        <v>466898058.88999999</v>
      </c>
      <c r="Q211" s="459"/>
      <c r="R211" s="459"/>
      <c r="S211" s="223"/>
    </row>
    <row r="212" spans="1:19" s="7" customFormat="1" ht="18" customHeight="1">
      <c r="A212" s="608">
        <v>1</v>
      </c>
      <c r="B212" s="619" t="s">
        <v>224</v>
      </c>
      <c r="C212" s="610" t="s">
        <v>226</v>
      </c>
      <c r="D212" s="568" t="s">
        <v>392</v>
      </c>
      <c r="E212" s="568">
        <v>27</v>
      </c>
      <c r="F212" s="605">
        <v>40991</v>
      </c>
      <c r="G212" s="577">
        <v>40996</v>
      </c>
      <c r="H212" s="621" t="s">
        <v>400</v>
      </c>
      <c r="I212" s="390" t="s">
        <v>147</v>
      </c>
      <c r="J212" s="391"/>
      <c r="K212" s="391"/>
      <c r="L212" s="393">
        <v>2612</v>
      </c>
      <c r="M212" s="378">
        <v>149510400</v>
      </c>
      <c r="N212" s="379">
        <v>176467200</v>
      </c>
      <c r="O212" s="380">
        <v>0</v>
      </c>
      <c r="P212" s="538">
        <v>325977600</v>
      </c>
      <c r="Q212" s="458"/>
      <c r="R212" s="458"/>
      <c r="S212" s="223"/>
    </row>
    <row r="213" spans="1:19" s="7" customFormat="1" ht="18" customHeight="1">
      <c r="A213" s="608"/>
      <c r="B213" s="594"/>
      <c r="C213" s="610"/>
      <c r="D213" s="568"/>
      <c r="E213" s="568"/>
      <c r="F213" s="597"/>
      <c r="G213" s="577"/>
      <c r="H213" s="618"/>
      <c r="I213" s="427" t="s">
        <v>159</v>
      </c>
      <c r="J213" s="391"/>
      <c r="K213" s="391"/>
      <c r="L213" s="393">
        <v>16</v>
      </c>
      <c r="M213" s="378">
        <v>3395382</v>
      </c>
      <c r="N213" s="379">
        <v>3536000</v>
      </c>
      <c r="O213" s="380">
        <v>0</v>
      </c>
      <c r="P213" s="538">
        <v>6931382</v>
      </c>
      <c r="Q213" s="458"/>
      <c r="R213" s="458"/>
      <c r="S213" s="223"/>
    </row>
    <row r="214" spans="1:19" s="7" customFormat="1" ht="18" customHeight="1">
      <c r="A214" s="608"/>
      <c r="B214" s="594"/>
      <c r="C214" s="610"/>
      <c r="D214" s="568"/>
      <c r="E214" s="568"/>
      <c r="F214" s="597"/>
      <c r="G214" s="577"/>
      <c r="H214" s="622"/>
      <c r="I214" s="527" t="s">
        <v>155</v>
      </c>
      <c r="J214" s="391"/>
      <c r="K214" s="391"/>
      <c r="L214" s="393">
        <v>2</v>
      </c>
      <c r="M214" s="378">
        <v>7280000</v>
      </c>
      <c r="N214" s="379">
        <v>0</v>
      </c>
      <c r="O214" s="380">
        <v>0</v>
      </c>
      <c r="P214" s="538">
        <v>7280000</v>
      </c>
      <c r="Q214" s="459"/>
      <c r="R214" s="459"/>
      <c r="S214" s="223"/>
    </row>
    <row r="215" spans="1:19" s="7" customFormat="1" ht="18" customHeight="1">
      <c r="A215" s="608"/>
      <c r="B215" s="594"/>
      <c r="C215" s="610"/>
      <c r="D215" s="568"/>
      <c r="E215" s="568"/>
      <c r="F215" s="597"/>
      <c r="G215" s="577"/>
      <c r="H215" s="625" t="s">
        <v>427</v>
      </c>
      <c r="I215" s="387" t="s">
        <v>166</v>
      </c>
      <c r="J215" s="391"/>
      <c r="K215" s="391"/>
      <c r="L215" s="393"/>
      <c r="M215" s="378">
        <v>1612000</v>
      </c>
      <c r="N215" s="379">
        <v>1612000</v>
      </c>
      <c r="O215" s="380">
        <v>0</v>
      </c>
      <c r="P215" s="538">
        <v>3224000</v>
      </c>
      <c r="Q215" s="459"/>
      <c r="R215" s="459"/>
      <c r="S215" s="223"/>
    </row>
    <row r="216" spans="1:19" s="7" customFormat="1" ht="18" customHeight="1">
      <c r="A216" s="608"/>
      <c r="B216" s="594"/>
      <c r="C216" s="610"/>
      <c r="D216" s="568"/>
      <c r="E216" s="568"/>
      <c r="F216" s="597"/>
      <c r="G216" s="577"/>
      <c r="H216" s="625"/>
      <c r="I216" s="453" t="s">
        <v>156</v>
      </c>
      <c r="J216" s="391">
        <v>501300</v>
      </c>
      <c r="K216" s="391"/>
      <c r="L216" s="393">
        <v>26</v>
      </c>
      <c r="M216" s="378">
        <v>28042600</v>
      </c>
      <c r="N216" s="379">
        <v>43160000</v>
      </c>
      <c r="O216" s="380">
        <v>0</v>
      </c>
      <c r="P216" s="538">
        <v>71202600</v>
      </c>
      <c r="Q216" s="459"/>
      <c r="R216" s="459"/>
      <c r="S216" s="223"/>
    </row>
    <row r="217" spans="1:19" s="7" customFormat="1" ht="18" customHeight="1">
      <c r="A217" s="608"/>
      <c r="B217" s="594"/>
      <c r="C217" s="610"/>
      <c r="D217" s="568"/>
      <c r="E217" s="568"/>
      <c r="F217" s="597"/>
      <c r="G217" s="577"/>
      <c r="H217" s="625"/>
      <c r="I217" s="74" t="s">
        <v>163</v>
      </c>
      <c r="J217" s="391"/>
      <c r="K217" s="391"/>
      <c r="L217" s="393">
        <v>4</v>
      </c>
      <c r="M217" s="378">
        <v>324337</v>
      </c>
      <c r="N217" s="379">
        <v>628661</v>
      </c>
      <c r="O217" s="380">
        <v>0</v>
      </c>
      <c r="P217" s="538">
        <v>952998</v>
      </c>
      <c r="Q217" s="459"/>
      <c r="R217" s="459"/>
      <c r="S217" s="223"/>
    </row>
    <row r="218" spans="1:19" s="7" customFormat="1" ht="18" customHeight="1">
      <c r="A218" s="608"/>
      <c r="B218" s="594"/>
      <c r="C218" s="610"/>
      <c r="D218" s="568"/>
      <c r="E218" s="568"/>
      <c r="F218" s="597"/>
      <c r="G218" s="577"/>
      <c r="H218" s="625"/>
      <c r="I218" s="225" t="s">
        <v>69</v>
      </c>
      <c r="J218" s="391">
        <v>5606000</v>
      </c>
      <c r="K218" s="391"/>
      <c r="L218" s="393">
        <v>1</v>
      </c>
      <c r="M218" s="378">
        <v>797462</v>
      </c>
      <c r="N218" s="379">
        <v>0</v>
      </c>
      <c r="O218" s="380">
        <v>0</v>
      </c>
      <c r="P218" s="538">
        <v>797462</v>
      </c>
      <c r="Q218" s="459"/>
      <c r="R218" s="459"/>
      <c r="S218" s="223"/>
    </row>
    <row r="219" spans="1:19" s="7" customFormat="1" ht="15.6" customHeight="1" thickBot="1">
      <c r="A219" s="608"/>
      <c r="B219" s="620"/>
      <c r="C219" s="610"/>
      <c r="D219" s="568"/>
      <c r="E219" s="568"/>
      <c r="F219" s="598"/>
      <c r="G219" s="577"/>
      <c r="H219" s="557"/>
      <c r="I219" s="522" t="s">
        <v>300</v>
      </c>
      <c r="J219" s="383">
        <v>6107300</v>
      </c>
      <c r="K219" s="383">
        <v>0</v>
      </c>
      <c r="L219" s="540">
        <v>2661</v>
      </c>
      <c r="M219" s="383">
        <v>190962181</v>
      </c>
      <c r="N219" s="383">
        <v>225403861</v>
      </c>
      <c r="O219" s="383">
        <v>0</v>
      </c>
      <c r="P219" s="383">
        <v>416366042</v>
      </c>
      <c r="S219" s="223"/>
    </row>
    <row r="220" spans="1:19" s="7" customFormat="1" ht="18" customHeight="1">
      <c r="A220" s="608">
        <v>1</v>
      </c>
      <c r="B220" s="619" t="s">
        <v>224</v>
      </c>
      <c r="C220" s="610" t="s">
        <v>226</v>
      </c>
      <c r="D220" s="568" t="s">
        <v>430</v>
      </c>
      <c r="E220" s="568">
        <v>48</v>
      </c>
      <c r="F220" s="605">
        <v>41002</v>
      </c>
      <c r="G220" s="577">
        <v>41008</v>
      </c>
      <c r="H220" s="617" t="s">
        <v>427</v>
      </c>
      <c r="I220" s="390" t="s">
        <v>147</v>
      </c>
      <c r="J220" s="414"/>
      <c r="K220" s="414"/>
      <c r="L220" s="396">
        <v>438</v>
      </c>
      <c r="M220" s="60">
        <v>19077760</v>
      </c>
      <c r="N220" s="61">
        <v>19127680</v>
      </c>
      <c r="O220" s="63">
        <v>0</v>
      </c>
      <c r="P220" s="62">
        <v>38205440</v>
      </c>
      <c r="Q220" s="458"/>
      <c r="R220" s="458"/>
      <c r="S220" s="223"/>
    </row>
    <row r="221" spans="1:19" s="7" customFormat="1" ht="18" customHeight="1">
      <c r="A221" s="608"/>
      <c r="B221" s="594"/>
      <c r="C221" s="610"/>
      <c r="D221" s="568"/>
      <c r="E221" s="568"/>
      <c r="F221" s="597"/>
      <c r="G221" s="577"/>
      <c r="H221" s="618"/>
      <c r="I221" s="453" t="s">
        <v>156</v>
      </c>
      <c r="J221" s="414">
        <v>4870460</v>
      </c>
      <c r="K221" s="414"/>
      <c r="L221" s="396">
        <v>28</v>
      </c>
      <c r="M221" s="60">
        <v>34503320</v>
      </c>
      <c r="N221" s="61">
        <v>42841760</v>
      </c>
      <c r="O221" s="63">
        <v>0</v>
      </c>
      <c r="P221" s="62">
        <v>77345080</v>
      </c>
      <c r="Q221" s="458"/>
      <c r="R221" s="458"/>
      <c r="S221" s="223"/>
    </row>
    <row r="222" spans="1:19" s="7" customFormat="1" ht="18" customHeight="1">
      <c r="A222" s="608"/>
      <c r="B222" s="594"/>
      <c r="C222" s="610"/>
      <c r="D222" s="568"/>
      <c r="E222" s="568"/>
      <c r="F222" s="597"/>
      <c r="G222" s="577"/>
      <c r="H222" s="618"/>
      <c r="I222" s="74" t="s">
        <v>163</v>
      </c>
      <c r="J222" s="456"/>
      <c r="K222" s="414"/>
      <c r="L222" s="396">
        <v>4</v>
      </c>
      <c r="M222" s="60">
        <v>303350</v>
      </c>
      <c r="N222" s="61">
        <v>736290</v>
      </c>
      <c r="O222" s="63">
        <v>0</v>
      </c>
      <c r="P222" s="62">
        <v>1039640</v>
      </c>
      <c r="Q222" s="459"/>
      <c r="R222" s="459"/>
      <c r="S222" s="223"/>
    </row>
    <row r="223" spans="1:19" s="7" customFormat="1" ht="18" customHeight="1">
      <c r="A223" s="608"/>
      <c r="B223" s="594"/>
      <c r="C223" s="610"/>
      <c r="D223" s="568"/>
      <c r="E223" s="568"/>
      <c r="F223" s="597"/>
      <c r="G223" s="577"/>
      <c r="H223" s="618"/>
      <c r="I223" s="427" t="s">
        <v>159</v>
      </c>
      <c r="J223" s="456">
        <v>531648</v>
      </c>
      <c r="K223" s="414"/>
      <c r="L223" s="558">
        <v>22</v>
      </c>
      <c r="M223" s="60">
        <v>2013506.05</v>
      </c>
      <c r="N223" s="61">
        <v>2051812</v>
      </c>
      <c r="O223" s="63">
        <v>0</v>
      </c>
      <c r="P223" s="62">
        <v>4065318.05</v>
      </c>
      <c r="Q223" s="459"/>
      <c r="R223" s="459"/>
      <c r="S223" s="223"/>
    </row>
    <row r="224" spans="1:19" s="7" customFormat="1" ht="18" customHeight="1">
      <c r="A224" s="608"/>
      <c r="B224" s="594"/>
      <c r="C224" s="610"/>
      <c r="D224" s="568"/>
      <c r="E224" s="568"/>
      <c r="F224" s="597"/>
      <c r="G224" s="577"/>
      <c r="H224" s="618"/>
      <c r="I224" s="481" t="s">
        <v>155</v>
      </c>
      <c r="J224" s="456"/>
      <c r="K224" s="414"/>
      <c r="L224" s="396">
        <v>1</v>
      </c>
      <c r="M224" s="60">
        <v>3120000</v>
      </c>
      <c r="N224" s="61">
        <v>0</v>
      </c>
      <c r="O224" s="63">
        <v>0</v>
      </c>
      <c r="P224" s="62">
        <v>3120000</v>
      </c>
      <c r="Q224" s="459"/>
      <c r="R224" s="459"/>
      <c r="S224" s="223"/>
    </row>
    <row r="225" spans="1:19" s="7" customFormat="1" ht="15.6" customHeight="1" thickBot="1">
      <c r="A225" s="608"/>
      <c r="B225" s="620"/>
      <c r="C225" s="610"/>
      <c r="D225" s="568"/>
      <c r="E225" s="568"/>
      <c r="F225" s="598"/>
      <c r="G225" s="577"/>
      <c r="H225" s="559"/>
      <c r="I225" s="67" t="s">
        <v>300</v>
      </c>
      <c r="J225" s="69">
        <v>5402108</v>
      </c>
      <c r="K225" s="69">
        <v>0</v>
      </c>
      <c r="L225" s="70">
        <v>493</v>
      </c>
      <c r="M225" s="69">
        <v>59017936.049999997</v>
      </c>
      <c r="N225" s="69">
        <v>64757542</v>
      </c>
      <c r="O225" s="69">
        <v>0</v>
      </c>
      <c r="P225" s="69">
        <v>123775478.05</v>
      </c>
      <c r="S225" s="223"/>
    </row>
    <row r="226" spans="1:19" s="7" customFormat="1" ht="16.5" thickBot="1">
      <c r="A226" s="417">
        <v>2</v>
      </c>
      <c r="B226" s="590" t="s">
        <v>395</v>
      </c>
      <c r="C226" s="590"/>
      <c r="D226" s="590"/>
      <c r="E226" s="418">
        <v>75</v>
      </c>
      <c r="F226" s="419"/>
      <c r="G226" s="418"/>
      <c r="H226" s="418"/>
      <c r="I226" s="541"/>
      <c r="J226" s="542">
        <v>11509408</v>
      </c>
      <c r="K226" s="542">
        <v>0</v>
      </c>
      <c r="L226" s="543">
        <v>3154</v>
      </c>
      <c r="M226" s="542">
        <v>249980117.05000001</v>
      </c>
      <c r="N226" s="542">
        <v>290161403</v>
      </c>
      <c r="O226" s="542">
        <v>0</v>
      </c>
      <c r="P226" s="542">
        <v>540141520.04999995</v>
      </c>
      <c r="Q226" s="458"/>
      <c r="R226" s="458"/>
      <c r="S226" s="223"/>
    </row>
    <row r="227" spans="1:19" s="7" customFormat="1" ht="16.5" thickBot="1">
      <c r="A227" s="429">
        <v>2</v>
      </c>
      <c r="B227" s="591" t="s">
        <v>301</v>
      </c>
      <c r="C227" s="591"/>
      <c r="D227" s="591"/>
      <c r="E227" s="430">
        <v>75</v>
      </c>
      <c r="F227" s="431"/>
      <c r="G227" s="431"/>
      <c r="H227" s="430"/>
      <c r="I227" s="545"/>
      <c r="J227" s="372">
        <v>11509408</v>
      </c>
      <c r="K227" s="372">
        <v>0</v>
      </c>
      <c r="L227" s="373">
        <v>3154</v>
      </c>
      <c r="M227" s="372">
        <v>249980117.05000001</v>
      </c>
      <c r="N227" s="372">
        <v>290161403</v>
      </c>
      <c r="O227" s="372">
        <v>0</v>
      </c>
      <c r="P227" s="374">
        <v>540141520.04999995</v>
      </c>
      <c r="Q227" s="459"/>
      <c r="R227" s="459"/>
      <c r="S227" s="223"/>
    </row>
    <row r="228" spans="1:19" s="7" customFormat="1" ht="15.75" customHeight="1">
      <c r="A228" s="593">
        <v>1</v>
      </c>
      <c r="B228" s="595" t="s">
        <v>224</v>
      </c>
      <c r="C228" s="596" t="s">
        <v>361</v>
      </c>
      <c r="D228" s="574" t="s">
        <v>302</v>
      </c>
      <c r="E228" s="574">
        <v>9</v>
      </c>
      <c r="F228" s="598">
        <v>40948</v>
      </c>
      <c r="G228" s="571">
        <v>40952</v>
      </c>
      <c r="H228" s="652" t="s">
        <v>367</v>
      </c>
      <c r="I228" s="387"/>
      <c r="J228" s="388"/>
      <c r="K228" s="388"/>
      <c r="L228" s="389"/>
      <c r="M228" s="375"/>
      <c r="N228" s="376"/>
      <c r="O228" s="377"/>
      <c r="P228" s="546">
        <v>0</v>
      </c>
      <c r="S228" s="223"/>
    </row>
    <row r="229" spans="1:19" s="7" customFormat="1" ht="15">
      <c r="A229" s="593"/>
      <c r="B229" s="609"/>
      <c r="C229" s="610"/>
      <c r="D229" s="568"/>
      <c r="E229" s="568"/>
      <c r="F229" s="611"/>
      <c r="G229" s="577"/>
      <c r="H229" s="658"/>
      <c r="I229" s="427" t="s">
        <v>159</v>
      </c>
      <c r="J229" s="547"/>
      <c r="K229" s="388"/>
      <c r="L229" s="389">
        <v>13</v>
      </c>
      <c r="M229" s="375">
        <v>14681000</v>
      </c>
      <c r="N229" s="376">
        <v>14734000</v>
      </c>
      <c r="O229" s="377"/>
      <c r="P229" s="381">
        <v>29415000</v>
      </c>
      <c r="Q229" s="455"/>
      <c r="R229" s="455"/>
      <c r="S229" s="223"/>
    </row>
    <row r="230" spans="1:19" s="7" customFormat="1" ht="15.75">
      <c r="A230" s="593"/>
      <c r="B230" s="609"/>
      <c r="C230" s="610"/>
      <c r="D230" s="568"/>
      <c r="E230" s="568"/>
      <c r="F230" s="611"/>
      <c r="G230" s="577"/>
      <c r="H230" s="652"/>
      <c r="I230" s="548"/>
      <c r="J230" s="391"/>
      <c r="K230" s="391"/>
      <c r="L230" s="393"/>
      <c r="M230" s="378"/>
      <c r="N230" s="379"/>
      <c r="O230" s="380"/>
      <c r="P230" s="546">
        <v>0</v>
      </c>
      <c r="Q230" s="457"/>
      <c r="R230" s="457"/>
      <c r="S230" s="223"/>
    </row>
    <row r="231" spans="1:19" s="7" customFormat="1" ht="15.75">
      <c r="A231" s="593"/>
      <c r="B231" s="609"/>
      <c r="C231" s="610"/>
      <c r="D231" s="568"/>
      <c r="E231" s="568"/>
      <c r="F231" s="611"/>
      <c r="G231" s="577"/>
      <c r="H231" s="652"/>
      <c r="I231" s="522" t="s">
        <v>360</v>
      </c>
      <c r="J231" s="383">
        <v>0</v>
      </c>
      <c r="K231" s="383">
        <v>0</v>
      </c>
      <c r="L231" s="382">
        <v>13</v>
      </c>
      <c r="M231" s="383">
        <v>14681000</v>
      </c>
      <c r="N231" s="383">
        <v>14734000</v>
      </c>
      <c r="O231" s="383">
        <v>0</v>
      </c>
      <c r="P231" s="384">
        <v>29415000</v>
      </c>
      <c r="Q231" s="458"/>
      <c r="R231" s="458"/>
      <c r="S231" s="223"/>
    </row>
    <row r="232" spans="1:19" s="7" customFormat="1" ht="18" customHeight="1">
      <c r="A232" s="608">
        <v>1</v>
      </c>
      <c r="B232" s="594" t="s">
        <v>224</v>
      </c>
      <c r="C232" s="610" t="s">
        <v>361</v>
      </c>
      <c r="D232" s="568" t="s">
        <v>302</v>
      </c>
      <c r="E232" s="568">
        <v>9</v>
      </c>
      <c r="F232" s="605">
        <v>40962</v>
      </c>
      <c r="G232" s="577" t="s">
        <v>371</v>
      </c>
      <c r="H232" s="671" t="s">
        <v>399</v>
      </c>
      <c r="I232" s="548"/>
      <c r="J232" s="391"/>
      <c r="K232" s="391"/>
      <c r="L232" s="393"/>
      <c r="M232" s="378"/>
      <c r="N232" s="379"/>
      <c r="O232" s="380"/>
      <c r="P232" s="381"/>
      <c r="Q232" s="458"/>
      <c r="R232" s="458"/>
      <c r="S232" s="223"/>
    </row>
    <row r="233" spans="1:19" s="7" customFormat="1" ht="18" customHeight="1">
      <c r="A233" s="608"/>
      <c r="B233" s="594"/>
      <c r="C233" s="610"/>
      <c r="D233" s="568"/>
      <c r="E233" s="568"/>
      <c r="F233" s="597"/>
      <c r="G233" s="577"/>
      <c r="H233" s="672"/>
      <c r="I233" s="427" t="s">
        <v>159</v>
      </c>
      <c r="J233" s="547"/>
      <c r="K233" s="388"/>
      <c r="L233" s="389">
        <v>4</v>
      </c>
      <c r="M233" s="378">
        <v>4274400</v>
      </c>
      <c r="N233" s="379">
        <v>4316000</v>
      </c>
      <c r="O233" s="377"/>
      <c r="P233" s="549">
        <v>8590400</v>
      </c>
      <c r="Q233" s="459"/>
      <c r="R233" s="459"/>
      <c r="S233" s="223"/>
    </row>
    <row r="234" spans="1:19" s="7" customFormat="1" ht="15.75" customHeight="1">
      <c r="A234" s="608"/>
      <c r="B234" s="594"/>
      <c r="C234" s="610"/>
      <c r="D234" s="568"/>
      <c r="E234" s="568"/>
      <c r="F234" s="597"/>
      <c r="G234" s="577"/>
      <c r="H234" s="671"/>
      <c r="I234" s="548"/>
      <c r="J234" s="391"/>
      <c r="K234" s="391"/>
      <c r="L234" s="393"/>
      <c r="M234" s="378"/>
      <c r="N234" s="379"/>
      <c r="O234" s="380"/>
      <c r="P234" s="381"/>
      <c r="S234" s="223"/>
    </row>
    <row r="235" spans="1:19" s="7" customFormat="1" ht="15.75" customHeight="1" thickBot="1">
      <c r="A235" s="608"/>
      <c r="B235" s="512"/>
      <c r="C235" s="610"/>
      <c r="D235" s="568"/>
      <c r="E235" s="568"/>
      <c r="F235" s="598"/>
      <c r="G235" s="577"/>
      <c r="H235" s="671"/>
      <c r="I235" s="522" t="s">
        <v>360</v>
      </c>
      <c r="J235" s="383">
        <v>0</v>
      </c>
      <c r="K235" s="383">
        <v>0</v>
      </c>
      <c r="L235" s="540">
        <v>4</v>
      </c>
      <c r="M235" s="383">
        <v>4274400</v>
      </c>
      <c r="N235" s="383">
        <v>4316000</v>
      </c>
      <c r="O235" s="383">
        <v>0</v>
      </c>
      <c r="P235" s="383">
        <v>8590400</v>
      </c>
      <c r="S235" s="223"/>
    </row>
    <row r="236" spans="1:19" s="7" customFormat="1" ht="16.5" thickBot="1">
      <c r="A236" s="417">
        <v>2</v>
      </c>
      <c r="B236" s="590" t="s">
        <v>362</v>
      </c>
      <c r="C236" s="590"/>
      <c r="D236" s="590"/>
      <c r="E236" s="418">
        <v>18</v>
      </c>
      <c r="F236" s="419"/>
      <c r="G236" s="418"/>
      <c r="H236" s="418"/>
      <c r="I236" s="541"/>
      <c r="J236" s="542">
        <v>0</v>
      </c>
      <c r="K236" s="542">
        <v>0</v>
      </c>
      <c r="L236" s="550">
        <v>17</v>
      </c>
      <c r="M236" s="544">
        <v>18955400</v>
      </c>
      <c r="N236" s="544">
        <v>19050000</v>
      </c>
      <c r="O236" s="544">
        <v>0</v>
      </c>
      <c r="P236" s="544">
        <v>38005400</v>
      </c>
      <c r="Q236" s="458"/>
      <c r="R236" s="458"/>
      <c r="S236" s="223"/>
    </row>
    <row r="237" spans="1:19" s="7" customFormat="1" ht="16.5" thickBot="1">
      <c r="A237" s="429">
        <v>2</v>
      </c>
      <c r="B237" s="591" t="s">
        <v>363</v>
      </c>
      <c r="C237" s="591"/>
      <c r="D237" s="591"/>
      <c r="E237" s="430">
        <v>18</v>
      </c>
      <c r="F237" s="431"/>
      <c r="G237" s="431"/>
      <c r="H237" s="430"/>
      <c r="I237" s="545"/>
      <c r="J237" s="372">
        <v>0</v>
      </c>
      <c r="K237" s="372">
        <v>0</v>
      </c>
      <c r="L237" s="551">
        <v>17</v>
      </c>
      <c r="M237" s="374">
        <v>18955400</v>
      </c>
      <c r="N237" s="374">
        <v>19050000</v>
      </c>
      <c r="O237" s="374">
        <v>0</v>
      </c>
      <c r="P237" s="374">
        <v>38005400</v>
      </c>
      <c r="Q237" s="459"/>
      <c r="R237" s="459"/>
      <c r="S237" s="223"/>
    </row>
    <row r="238" spans="1:19" s="7" customFormat="1" ht="15.75" customHeight="1">
      <c r="A238" s="593">
        <v>1</v>
      </c>
      <c r="B238" s="595" t="s">
        <v>224</v>
      </c>
      <c r="C238" s="596" t="s">
        <v>63</v>
      </c>
      <c r="D238" s="574" t="s">
        <v>302</v>
      </c>
      <c r="E238" s="574">
        <v>2</v>
      </c>
      <c r="F238" s="598">
        <v>40953</v>
      </c>
      <c r="G238" s="571">
        <v>40956</v>
      </c>
      <c r="H238" s="652" t="s">
        <v>367</v>
      </c>
      <c r="I238" s="387"/>
      <c r="J238" s="388"/>
      <c r="K238" s="388"/>
      <c r="L238" s="389"/>
      <c r="M238" s="375"/>
      <c r="N238" s="376"/>
      <c r="O238" s="377"/>
      <c r="P238" s="546">
        <v>0</v>
      </c>
      <c r="S238" s="223"/>
    </row>
    <row r="239" spans="1:19" s="7" customFormat="1" ht="15">
      <c r="A239" s="593"/>
      <c r="B239" s="609"/>
      <c r="C239" s="610"/>
      <c r="D239" s="568"/>
      <c r="E239" s="568"/>
      <c r="F239" s="611"/>
      <c r="G239" s="577"/>
      <c r="H239" s="658"/>
      <c r="I239" s="427" t="s">
        <v>159</v>
      </c>
      <c r="J239" s="547"/>
      <c r="K239" s="388"/>
      <c r="L239" s="389">
        <v>32</v>
      </c>
      <c r="M239" s="375">
        <v>10660000</v>
      </c>
      <c r="N239" s="376">
        <v>10660000</v>
      </c>
      <c r="O239" s="377"/>
      <c r="P239" s="381">
        <v>21320000</v>
      </c>
      <c r="Q239" s="455"/>
      <c r="R239" s="455"/>
      <c r="S239" s="223"/>
    </row>
    <row r="240" spans="1:19" s="7" customFormat="1" ht="15.75">
      <c r="A240" s="593"/>
      <c r="B240" s="609"/>
      <c r="C240" s="610"/>
      <c r="D240" s="568"/>
      <c r="E240" s="568"/>
      <c r="F240" s="611"/>
      <c r="G240" s="577"/>
      <c r="H240" s="652"/>
      <c r="I240" s="548"/>
      <c r="J240" s="391"/>
      <c r="K240" s="391"/>
      <c r="L240" s="393"/>
      <c r="M240" s="378"/>
      <c r="N240" s="379"/>
      <c r="O240" s="380"/>
      <c r="P240" s="546">
        <v>0</v>
      </c>
      <c r="Q240" s="457"/>
      <c r="R240" s="457"/>
      <c r="S240" s="223"/>
    </row>
    <row r="241" spans="1:19" s="7" customFormat="1" ht="16.5" thickBot="1">
      <c r="A241" s="593"/>
      <c r="B241" s="609"/>
      <c r="C241" s="610"/>
      <c r="D241" s="568"/>
      <c r="E241" s="568"/>
      <c r="F241" s="611"/>
      <c r="G241" s="577"/>
      <c r="H241" s="652"/>
      <c r="I241" s="522" t="s">
        <v>359</v>
      </c>
      <c r="J241" s="383">
        <v>0</v>
      </c>
      <c r="K241" s="383">
        <v>0</v>
      </c>
      <c r="L241" s="382">
        <v>32</v>
      </c>
      <c r="M241" s="383">
        <v>10660000</v>
      </c>
      <c r="N241" s="383">
        <v>10660000</v>
      </c>
      <c r="O241" s="383">
        <v>0</v>
      </c>
      <c r="P241" s="384">
        <v>21320000</v>
      </c>
      <c r="Q241" s="458"/>
      <c r="R241" s="458"/>
      <c r="S241" s="223"/>
    </row>
    <row r="242" spans="1:19" s="7" customFormat="1" ht="16.5" thickBot="1">
      <c r="A242" s="417">
        <v>1</v>
      </c>
      <c r="B242" s="590" t="s">
        <v>260</v>
      </c>
      <c r="C242" s="590"/>
      <c r="D242" s="590"/>
      <c r="E242" s="418">
        <v>2</v>
      </c>
      <c r="F242" s="419"/>
      <c r="G242" s="418"/>
      <c r="H242" s="418"/>
      <c r="I242" s="541"/>
      <c r="J242" s="542">
        <v>0</v>
      </c>
      <c r="K242" s="542">
        <v>0</v>
      </c>
      <c r="L242" s="543">
        <v>32</v>
      </c>
      <c r="M242" s="542">
        <v>10660000</v>
      </c>
      <c r="N242" s="542">
        <v>10660000</v>
      </c>
      <c r="O242" s="542">
        <v>0</v>
      </c>
      <c r="P242" s="544">
        <v>21320000</v>
      </c>
      <c r="Q242" s="458"/>
      <c r="R242" s="458"/>
      <c r="S242" s="223"/>
    </row>
    <row r="243" spans="1:19" s="7" customFormat="1" ht="16.5" thickBot="1">
      <c r="A243" s="429">
        <v>1</v>
      </c>
      <c r="B243" s="591" t="s">
        <v>358</v>
      </c>
      <c r="C243" s="591"/>
      <c r="D243" s="591"/>
      <c r="E243" s="430">
        <v>2</v>
      </c>
      <c r="F243" s="431"/>
      <c r="G243" s="431"/>
      <c r="H243" s="430"/>
      <c r="I243" s="545"/>
      <c r="J243" s="372">
        <v>0</v>
      </c>
      <c r="K243" s="372">
        <v>0</v>
      </c>
      <c r="L243" s="373">
        <v>32</v>
      </c>
      <c r="M243" s="372">
        <v>10660000</v>
      </c>
      <c r="N243" s="372">
        <v>10660000</v>
      </c>
      <c r="O243" s="372">
        <v>0</v>
      </c>
      <c r="P243" s="374">
        <v>21320000</v>
      </c>
      <c r="Q243" s="459"/>
      <c r="R243" s="459"/>
      <c r="S243" s="223"/>
    </row>
    <row r="244" spans="1:19" s="7" customFormat="1" ht="15.75" customHeight="1">
      <c r="A244" s="593">
        <v>1</v>
      </c>
      <c r="B244" s="595" t="s">
        <v>224</v>
      </c>
      <c r="C244" s="596" t="s">
        <v>57</v>
      </c>
      <c r="D244" s="574" t="s">
        <v>302</v>
      </c>
      <c r="E244" s="574">
        <v>2</v>
      </c>
      <c r="F244" s="598">
        <v>40934</v>
      </c>
      <c r="G244" s="571">
        <v>40940</v>
      </c>
      <c r="H244" s="652" t="s">
        <v>352</v>
      </c>
      <c r="I244" s="387"/>
      <c r="J244" s="388"/>
      <c r="K244" s="388"/>
      <c r="L244" s="389"/>
      <c r="M244" s="375"/>
      <c r="N244" s="376"/>
      <c r="O244" s="377"/>
      <c r="P244" s="546">
        <v>0</v>
      </c>
      <c r="S244" s="223"/>
    </row>
    <row r="245" spans="1:19" s="7" customFormat="1" ht="15">
      <c r="A245" s="593"/>
      <c r="B245" s="609"/>
      <c r="C245" s="610"/>
      <c r="D245" s="568"/>
      <c r="E245" s="568"/>
      <c r="F245" s="611"/>
      <c r="G245" s="577"/>
      <c r="H245" s="658"/>
      <c r="I245" s="427" t="s">
        <v>159</v>
      </c>
      <c r="J245" s="547"/>
      <c r="K245" s="388"/>
      <c r="L245" s="389">
        <v>11</v>
      </c>
      <c r="M245" s="375">
        <v>20467088</v>
      </c>
      <c r="N245" s="376">
        <v>23478174</v>
      </c>
      <c r="O245" s="377"/>
      <c r="P245" s="381">
        <v>43945262</v>
      </c>
      <c r="Q245" s="455"/>
      <c r="R245" s="455"/>
      <c r="S245" s="223"/>
    </row>
    <row r="246" spans="1:19" s="7" customFormat="1" ht="15.75">
      <c r="A246" s="593"/>
      <c r="B246" s="609"/>
      <c r="C246" s="610"/>
      <c r="D246" s="568"/>
      <c r="E246" s="568"/>
      <c r="F246" s="611"/>
      <c r="G246" s="577"/>
      <c r="H246" s="652"/>
      <c r="I246" s="548"/>
      <c r="J246" s="391"/>
      <c r="K246" s="391"/>
      <c r="L246" s="393"/>
      <c r="M246" s="378"/>
      <c r="N246" s="379"/>
      <c r="O246" s="380"/>
      <c r="P246" s="546">
        <v>0</v>
      </c>
      <c r="Q246" s="457"/>
      <c r="R246" s="457"/>
      <c r="S246" s="223"/>
    </row>
    <row r="247" spans="1:19" s="7" customFormat="1" ht="16.5" thickBot="1">
      <c r="A247" s="593"/>
      <c r="B247" s="609"/>
      <c r="C247" s="610"/>
      <c r="D247" s="568"/>
      <c r="E247" s="568"/>
      <c r="F247" s="611"/>
      <c r="G247" s="577"/>
      <c r="H247" s="652"/>
      <c r="I247" s="522" t="s">
        <v>303</v>
      </c>
      <c r="J247" s="383">
        <v>0</v>
      </c>
      <c r="K247" s="383">
        <v>0</v>
      </c>
      <c r="L247" s="382">
        <v>11</v>
      </c>
      <c r="M247" s="383">
        <v>20467088</v>
      </c>
      <c r="N247" s="383">
        <v>23478174</v>
      </c>
      <c r="O247" s="383">
        <v>0</v>
      </c>
      <c r="P247" s="384">
        <v>43945262</v>
      </c>
      <c r="Q247" s="458"/>
      <c r="R247" s="458"/>
      <c r="S247" s="223"/>
    </row>
    <row r="248" spans="1:19" s="7" customFormat="1" ht="16.5" thickBot="1">
      <c r="A248" s="417">
        <v>1</v>
      </c>
      <c r="B248" s="590" t="s">
        <v>304</v>
      </c>
      <c r="C248" s="590"/>
      <c r="D248" s="590"/>
      <c r="E248" s="418">
        <v>2</v>
      </c>
      <c r="F248" s="419"/>
      <c r="G248" s="418"/>
      <c r="H248" s="418"/>
      <c r="I248" s="541"/>
      <c r="J248" s="542">
        <v>0</v>
      </c>
      <c r="K248" s="542">
        <v>0</v>
      </c>
      <c r="L248" s="543">
        <v>11</v>
      </c>
      <c r="M248" s="542">
        <v>20467088</v>
      </c>
      <c r="N248" s="542">
        <v>23478174</v>
      </c>
      <c r="O248" s="542">
        <v>0</v>
      </c>
      <c r="P248" s="544">
        <v>43945262</v>
      </c>
      <c r="Q248" s="458"/>
      <c r="R248" s="458"/>
      <c r="S248" s="223"/>
    </row>
    <row r="249" spans="1:19" s="7" customFormat="1" ht="16.5" thickBot="1">
      <c r="A249" s="429">
        <v>1</v>
      </c>
      <c r="B249" s="591" t="s">
        <v>305</v>
      </c>
      <c r="C249" s="591"/>
      <c r="D249" s="591"/>
      <c r="E249" s="430">
        <v>2</v>
      </c>
      <c r="F249" s="431"/>
      <c r="G249" s="431"/>
      <c r="H249" s="430"/>
      <c r="I249" s="545"/>
      <c r="J249" s="372">
        <v>0</v>
      </c>
      <c r="K249" s="372">
        <v>0</v>
      </c>
      <c r="L249" s="373">
        <v>11</v>
      </c>
      <c r="M249" s="372">
        <v>20467088</v>
      </c>
      <c r="N249" s="372">
        <v>23478174</v>
      </c>
      <c r="O249" s="372">
        <v>0</v>
      </c>
      <c r="P249" s="374">
        <v>43945262</v>
      </c>
      <c r="Q249" s="459"/>
      <c r="R249" s="459"/>
      <c r="S249" s="223"/>
    </row>
    <row r="250" spans="1:19" s="7" customFormat="1" ht="15.75" customHeight="1">
      <c r="A250" s="593">
        <v>1</v>
      </c>
      <c r="B250" s="595" t="s">
        <v>224</v>
      </c>
      <c r="C250" s="596" t="s">
        <v>53</v>
      </c>
      <c r="D250" s="574" t="s">
        <v>431</v>
      </c>
      <c r="E250" s="574">
        <v>2</v>
      </c>
      <c r="F250" s="598" t="s">
        <v>432</v>
      </c>
      <c r="G250" s="571">
        <v>41019</v>
      </c>
      <c r="H250" s="652" t="s">
        <v>427</v>
      </c>
      <c r="I250" s="527" t="s">
        <v>155</v>
      </c>
      <c r="J250" s="409"/>
      <c r="K250" s="409"/>
      <c r="L250" s="410">
        <v>1</v>
      </c>
      <c r="M250" s="411">
        <v>514878</v>
      </c>
      <c r="N250" s="412">
        <v>0</v>
      </c>
      <c r="O250" s="385">
        <v>514878</v>
      </c>
      <c r="P250" s="397">
        <v>1029756</v>
      </c>
      <c r="S250" s="223"/>
    </row>
    <row r="251" spans="1:19" s="7" customFormat="1" ht="15.75">
      <c r="A251" s="593"/>
      <c r="B251" s="609"/>
      <c r="C251" s="610"/>
      <c r="D251" s="568"/>
      <c r="E251" s="568"/>
      <c r="F251" s="611"/>
      <c r="G251" s="577"/>
      <c r="H251" s="652"/>
      <c r="I251" s="439"/>
      <c r="J251" s="414"/>
      <c r="K251" s="414"/>
      <c r="L251" s="396"/>
      <c r="M251" s="60"/>
      <c r="N251" s="61"/>
      <c r="O251" s="63"/>
      <c r="P251" s="397">
        <v>0</v>
      </c>
      <c r="Q251" s="457"/>
      <c r="R251" s="457"/>
      <c r="S251" s="223"/>
    </row>
    <row r="252" spans="1:19" s="7" customFormat="1" ht="15.75" thickBot="1">
      <c r="A252" s="593"/>
      <c r="B252" s="609"/>
      <c r="C252" s="610"/>
      <c r="D252" s="568"/>
      <c r="E252" s="568"/>
      <c r="F252" s="611"/>
      <c r="G252" s="577"/>
      <c r="H252" s="652"/>
      <c r="I252" s="67" t="s">
        <v>314</v>
      </c>
      <c r="J252" s="69">
        <v>0</v>
      </c>
      <c r="K252" s="69">
        <v>0</v>
      </c>
      <c r="L252" s="398">
        <v>1</v>
      </c>
      <c r="M252" s="69">
        <v>514878</v>
      </c>
      <c r="N252" s="69">
        <v>0</v>
      </c>
      <c r="O252" s="69">
        <v>514878</v>
      </c>
      <c r="P252" s="440">
        <v>1029756</v>
      </c>
      <c r="Q252" s="458"/>
      <c r="R252" s="458"/>
      <c r="S252" s="223"/>
    </row>
    <row r="253" spans="1:19" s="7" customFormat="1" ht="15.75" thickBot="1">
      <c r="A253" s="417">
        <v>1</v>
      </c>
      <c r="B253" s="590" t="s">
        <v>433</v>
      </c>
      <c r="C253" s="590"/>
      <c r="D253" s="590"/>
      <c r="E253" s="418">
        <v>2</v>
      </c>
      <c r="F253" s="419"/>
      <c r="G253" s="418"/>
      <c r="H253" s="418"/>
      <c r="I253" s="420"/>
      <c r="J253" s="421">
        <v>0</v>
      </c>
      <c r="K253" s="421">
        <v>0</v>
      </c>
      <c r="L253" s="422">
        <v>1</v>
      </c>
      <c r="M253" s="421">
        <v>514878</v>
      </c>
      <c r="N253" s="421">
        <v>0</v>
      </c>
      <c r="O253" s="421">
        <v>514878</v>
      </c>
      <c r="P253" s="423">
        <v>1029756</v>
      </c>
      <c r="Q253" s="458"/>
      <c r="R253" s="458"/>
      <c r="S253" s="223"/>
    </row>
    <row r="254" spans="1:19" s="7" customFormat="1" ht="15.75" thickBot="1">
      <c r="A254" s="429">
        <v>1</v>
      </c>
      <c r="B254" s="591" t="s">
        <v>434</v>
      </c>
      <c r="C254" s="591"/>
      <c r="D254" s="591"/>
      <c r="E254" s="430">
        <v>2</v>
      </c>
      <c r="F254" s="431"/>
      <c r="G254" s="431"/>
      <c r="H254" s="430"/>
      <c r="I254" s="424"/>
      <c r="J254" s="425">
        <v>0</v>
      </c>
      <c r="K254" s="425">
        <v>0</v>
      </c>
      <c r="L254" s="426">
        <v>1</v>
      </c>
      <c r="M254" s="425">
        <v>514878</v>
      </c>
      <c r="N254" s="425">
        <v>0</v>
      </c>
      <c r="O254" s="425">
        <v>514878</v>
      </c>
      <c r="P254" s="404">
        <v>1029756</v>
      </c>
      <c r="Q254" s="459"/>
      <c r="R254" s="459"/>
      <c r="S254" s="223"/>
    </row>
    <row r="255" spans="1:19" s="503" customFormat="1" ht="16.5" thickBot="1">
      <c r="A255" s="493">
        <v>13</v>
      </c>
      <c r="B255" s="494"/>
      <c r="C255" s="495"/>
      <c r="D255" s="496" t="s">
        <v>229</v>
      </c>
      <c r="E255" s="497">
        <v>231</v>
      </c>
      <c r="F255" s="495"/>
      <c r="G255" s="498"/>
      <c r="H255" s="667" t="s">
        <v>353</v>
      </c>
      <c r="I255" s="668"/>
      <c r="J255" s="499">
        <v>13101168.105</v>
      </c>
      <c r="K255" s="499">
        <v>0</v>
      </c>
      <c r="L255" s="500">
        <v>4493</v>
      </c>
      <c r="M255" s="501">
        <v>5868879138.3500004</v>
      </c>
      <c r="N255" s="501">
        <v>3257947969</v>
      </c>
      <c r="O255" s="501">
        <v>46843680</v>
      </c>
      <c r="P255" s="501">
        <v>9173670787.3500004</v>
      </c>
      <c r="Q255" s="502"/>
      <c r="R255" s="502"/>
      <c r="S255" s="502"/>
    </row>
    <row r="256" spans="1:19" ht="17.25" thickBot="1">
      <c r="A256" s="450">
        <v>10</v>
      </c>
      <c r="B256" s="475"/>
      <c r="C256" s="449"/>
      <c r="D256" s="465" t="s">
        <v>354</v>
      </c>
      <c r="E256" s="450">
        <v>165</v>
      </c>
      <c r="F256" s="449"/>
      <c r="G256" s="448"/>
      <c r="H256" s="613" t="s">
        <v>317</v>
      </c>
      <c r="I256" s="614"/>
      <c r="J256" s="536">
        <v>0</v>
      </c>
      <c r="K256" s="536">
        <v>0</v>
      </c>
      <c r="L256" s="537">
        <v>10000</v>
      </c>
      <c r="M256" s="536">
        <v>551237584.17000008</v>
      </c>
      <c r="N256" s="536">
        <v>587149906.76999998</v>
      </c>
      <c r="O256" s="536">
        <v>514878</v>
      </c>
      <c r="P256" s="536">
        <v>1138902368.9400001</v>
      </c>
    </row>
    <row r="257" spans="1:16" ht="16.5" thickBot="1">
      <c r="A257" s="523">
        <v>23</v>
      </c>
      <c r="B257" s="475"/>
      <c r="C257" s="449"/>
      <c r="D257" s="466" t="s">
        <v>172</v>
      </c>
      <c r="E257" s="467">
        <v>396</v>
      </c>
      <c r="F257" s="449"/>
      <c r="G257" s="451"/>
      <c r="H257" s="615" t="s">
        <v>254</v>
      </c>
      <c r="I257" s="616"/>
      <c r="J257" s="452">
        <v>13101168.105</v>
      </c>
      <c r="K257" s="452">
        <v>0</v>
      </c>
      <c r="L257" s="507">
        <v>14493</v>
      </c>
      <c r="M257" s="452">
        <v>6420116722.5200005</v>
      </c>
      <c r="N257" s="452">
        <v>3845097875.77</v>
      </c>
      <c r="O257" s="452">
        <v>47358558</v>
      </c>
      <c r="P257" s="452">
        <v>10312573156.290001</v>
      </c>
    </row>
    <row r="258" spans="1:16">
      <c r="C258" s="407"/>
      <c r="J258" s="476"/>
      <c r="K258" s="476"/>
      <c r="L258" s="476"/>
      <c r="M258" s="476"/>
      <c r="N258" s="476"/>
      <c r="O258" s="476"/>
      <c r="P258" s="476"/>
    </row>
    <row r="259" spans="1:16">
      <c r="A259" s="223" t="s">
        <v>441</v>
      </c>
    </row>
  </sheetData>
  <mergeCells count="440">
    <mergeCell ref="F129:F132"/>
    <mergeCell ref="G129:G132"/>
    <mergeCell ref="H129:H132"/>
    <mergeCell ref="G157:G159"/>
    <mergeCell ref="H157:H159"/>
    <mergeCell ref="A157:A159"/>
    <mergeCell ref="B157:B159"/>
    <mergeCell ref="C157:C159"/>
    <mergeCell ref="D157:D159"/>
    <mergeCell ref="E157:E159"/>
    <mergeCell ref="F157:F159"/>
    <mergeCell ref="A25:A27"/>
    <mergeCell ref="B25:B27"/>
    <mergeCell ref="C25:C27"/>
    <mergeCell ref="D25:D27"/>
    <mergeCell ref="E25:E27"/>
    <mergeCell ref="F25:F27"/>
    <mergeCell ref="G25:G27"/>
    <mergeCell ref="H25:H27"/>
    <mergeCell ref="H257:I257"/>
    <mergeCell ref="G244:G247"/>
    <mergeCell ref="H244:H247"/>
    <mergeCell ref="E193:E196"/>
    <mergeCell ref="A193:A196"/>
    <mergeCell ref="D193:D196"/>
    <mergeCell ref="H42:H44"/>
    <mergeCell ref="H76:H78"/>
    <mergeCell ref="G163:G165"/>
    <mergeCell ref="H163:H164"/>
    <mergeCell ref="F193:F196"/>
    <mergeCell ref="H148:H149"/>
    <mergeCell ref="H80:H81"/>
    <mergeCell ref="H69:H71"/>
    <mergeCell ref="F183:F186"/>
    <mergeCell ref="A199:A204"/>
    <mergeCell ref="A228:A231"/>
    <mergeCell ref="B228:B231"/>
    <mergeCell ref="C228:C231"/>
    <mergeCell ref="D228:D231"/>
    <mergeCell ref="F228:F231"/>
    <mergeCell ref="A205:A209"/>
    <mergeCell ref="D212:D219"/>
    <mergeCell ref="E212:E219"/>
    <mergeCell ref="B248:D248"/>
    <mergeCell ref="B249:D249"/>
    <mergeCell ref="H255:I255"/>
    <mergeCell ref="H256:I256"/>
    <mergeCell ref="E244:E247"/>
    <mergeCell ref="G250:G252"/>
    <mergeCell ref="H250:H252"/>
    <mergeCell ref="E166:E168"/>
    <mergeCell ref="F166:F168"/>
    <mergeCell ref="F169:F171"/>
    <mergeCell ref="A169:A171"/>
    <mergeCell ref="B166:B168"/>
    <mergeCell ref="C166:C168"/>
    <mergeCell ref="D169:D171"/>
    <mergeCell ref="A244:A247"/>
    <mergeCell ref="B244:B247"/>
    <mergeCell ref="C244:C247"/>
    <mergeCell ref="D244:D247"/>
    <mergeCell ref="A212:A219"/>
    <mergeCell ref="B212:B219"/>
    <mergeCell ref="C212:C219"/>
    <mergeCell ref="B238:B241"/>
    <mergeCell ref="C238:C241"/>
    <mergeCell ref="B242:D242"/>
    <mergeCell ref="A183:A186"/>
    <mergeCell ref="B243:D243"/>
    <mergeCell ref="F244:F247"/>
    <mergeCell ref="B232:B234"/>
    <mergeCell ref="C232:C235"/>
    <mergeCell ref="D232:D235"/>
    <mergeCell ref="B187:D187"/>
    <mergeCell ref="A172:A174"/>
    <mergeCell ref="B172:B174"/>
    <mergeCell ref="C172:C174"/>
    <mergeCell ref="D172:D174"/>
    <mergeCell ref="A163:A165"/>
    <mergeCell ref="B163:B165"/>
    <mergeCell ref="B169:B171"/>
    <mergeCell ref="C169:C171"/>
    <mergeCell ref="A166:A168"/>
    <mergeCell ref="D166:D168"/>
    <mergeCell ref="E142:E150"/>
    <mergeCell ref="F142:F150"/>
    <mergeCell ref="A151:A154"/>
    <mergeCell ref="B151:B154"/>
    <mergeCell ref="C151:C154"/>
    <mergeCell ref="D151:D154"/>
    <mergeCell ref="E151:E154"/>
    <mergeCell ref="F151:F154"/>
    <mergeCell ref="B155:D155"/>
    <mergeCell ref="B111:D111"/>
    <mergeCell ref="B112:D112"/>
    <mergeCell ref="G108:G110"/>
    <mergeCell ref="H108:H110"/>
    <mergeCell ref="E133:E141"/>
    <mergeCell ref="A123:A126"/>
    <mergeCell ref="B123:B126"/>
    <mergeCell ref="C123:C126"/>
    <mergeCell ref="D123:D126"/>
    <mergeCell ref="E123:E126"/>
    <mergeCell ref="B127:D127"/>
    <mergeCell ref="B128:D128"/>
    <mergeCell ref="F123:F126"/>
    <mergeCell ref="F133:F141"/>
    <mergeCell ref="G133:G141"/>
    <mergeCell ref="H133:H136"/>
    <mergeCell ref="A129:A132"/>
    <mergeCell ref="B129:B132"/>
    <mergeCell ref="C129:C132"/>
    <mergeCell ref="D129:D132"/>
    <mergeCell ref="E129:E132"/>
    <mergeCell ref="B87:D87"/>
    <mergeCell ref="B88:D88"/>
    <mergeCell ref="A104:A107"/>
    <mergeCell ref="B104:B107"/>
    <mergeCell ref="C104:C107"/>
    <mergeCell ref="D104:D107"/>
    <mergeCell ref="E104:E107"/>
    <mergeCell ref="F104:F107"/>
    <mergeCell ref="G104:G107"/>
    <mergeCell ref="A83:A86"/>
    <mergeCell ref="B83:B86"/>
    <mergeCell ref="C83:C86"/>
    <mergeCell ref="D83:D86"/>
    <mergeCell ref="E83:E86"/>
    <mergeCell ref="F83:F86"/>
    <mergeCell ref="G83:G86"/>
    <mergeCell ref="H83:H86"/>
    <mergeCell ref="B75:D75"/>
    <mergeCell ref="A76:A82"/>
    <mergeCell ref="B76:B82"/>
    <mergeCell ref="C76:C82"/>
    <mergeCell ref="D76:D82"/>
    <mergeCell ref="E76:E82"/>
    <mergeCell ref="A69:A73"/>
    <mergeCell ref="F76:F82"/>
    <mergeCell ref="G76:G82"/>
    <mergeCell ref="B69:B73"/>
    <mergeCell ref="C69:C73"/>
    <mergeCell ref="D69:D73"/>
    <mergeCell ref="E69:E73"/>
    <mergeCell ref="F69:F73"/>
    <mergeCell ref="F63:F66"/>
    <mergeCell ref="G69:G73"/>
    <mergeCell ref="B74:D74"/>
    <mergeCell ref="G63:G66"/>
    <mergeCell ref="H63:H66"/>
    <mergeCell ref="B67:D67"/>
    <mergeCell ref="B68:D68"/>
    <mergeCell ref="G57:G60"/>
    <mergeCell ref="H57:H60"/>
    <mergeCell ref="B61:D61"/>
    <mergeCell ref="A57:A60"/>
    <mergeCell ref="B57:B60"/>
    <mergeCell ref="C57:C60"/>
    <mergeCell ref="D57:D60"/>
    <mergeCell ref="E57:E60"/>
    <mergeCell ref="F57:F60"/>
    <mergeCell ref="A63:A66"/>
    <mergeCell ref="B63:B66"/>
    <mergeCell ref="C63:C66"/>
    <mergeCell ref="D63:D66"/>
    <mergeCell ref="E63:E66"/>
    <mergeCell ref="B62:D62"/>
    <mergeCell ref="B51:B54"/>
    <mergeCell ref="C51:C54"/>
    <mergeCell ref="D51:D54"/>
    <mergeCell ref="E51:E54"/>
    <mergeCell ref="F51:F54"/>
    <mergeCell ref="G51:G54"/>
    <mergeCell ref="B55:D55"/>
    <mergeCell ref="B56:D56"/>
    <mergeCell ref="H51:H54"/>
    <mergeCell ref="B14:D14"/>
    <mergeCell ref="B15:D15"/>
    <mergeCell ref="A37:A41"/>
    <mergeCell ref="B37:B41"/>
    <mergeCell ref="C37:C41"/>
    <mergeCell ref="D37:D41"/>
    <mergeCell ref="E37:E41"/>
    <mergeCell ref="F37:F41"/>
    <mergeCell ref="A42:A48"/>
    <mergeCell ref="B42:B48"/>
    <mergeCell ref="C42:C48"/>
    <mergeCell ref="D42:D48"/>
    <mergeCell ref="E42:E48"/>
    <mergeCell ref="F42:F48"/>
    <mergeCell ref="A34:A36"/>
    <mergeCell ref="B34:B36"/>
    <mergeCell ref="C34:C36"/>
    <mergeCell ref="D34:D36"/>
    <mergeCell ref="E34:E36"/>
    <mergeCell ref="F34:F36"/>
    <mergeCell ref="A22:A24"/>
    <mergeCell ref="B22:B24"/>
    <mergeCell ref="C22:C24"/>
    <mergeCell ref="D22:D24"/>
    <mergeCell ref="B8:D8"/>
    <mergeCell ref="B9:D9"/>
    <mergeCell ref="A10:A13"/>
    <mergeCell ref="B10:B13"/>
    <mergeCell ref="C10:C13"/>
    <mergeCell ref="D10:D13"/>
    <mergeCell ref="E10:E13"/>
    <mergeCell ref="F10:F13"/>
    <mergeCell ref="G10:G13"/>
    <mergeCell ref="H10:H13"/>
    <mergeCell ref="A2:P2"/>
    <mergeCell ref="A4:A7"/>
    <mergeCell ref="B4:B7"/>
    <mergeCell ref="C4:C7"/>
    <mergeCell ref="D4:D7"/>
    <mergeCell ref="E4:E7"/>
    <mergeCell ref="F4:F7"/>
    <mergeCell ref="G4:G7"/>
    <mergeCell ref="H4:H7"/>
    <mergeCell ref="B236:D236"/>
    <mergeCell ref="B237:D237"/>
    <mergeCell ref="H238:H241"/>
    <mergeCell ref="E238:E241"/>
    <mergeCell ref="F238:F241"/>
    <mergeCell ref="E232:E235"/>
    <mergeCell ref="E228:E231"/>
    <mergeCell ref="G232:G235"/>
    <mergeCell ref="F232:F235"/>
    <mergeCell ref="H232:H235"/>
    <mergeCell ref="G228:G231"/>
    <mergeCell ref="H228:H231"/>
    <mergeCell ref="H16:H19"/>
    <mergeCell ref="B20:D20"/>
    <mergeCell ref="B21:D21"/>
    <mergeCell ref="A28:A30"/>
    <mergeCell ref="B28:B30"/>
    <mergeCell ref="C28:C30"/>
    <mergeCell ref="D28:D30"/>
    <mergeCell ref="E28:E30"/>
    <mergeCell ref="F28:F30"/>
    <mergeCell ref="G28:G30"/>
    <mergeCell ref="A16:A19"/>
    <mergeCell ref="B16:B19"/>
    <mergeCell ref="C16:C19"/>
    <mergeCell ref="D16:D19"/>
    <mergeCell ref="E16:E19"/>
    <mergeCell ref="F16:F19"/>
    <mergeCell ref="G16:G19"/>
    <mergeCell ref="E22:E24"/>
    <mergeCell ref="F22:F24"/>
    <mergeCell ref="G22:G24"/>
    <mergeCell ref="H22:H24"/>
    <mergeCell ref="H28:H30"/>
    <mergeCell ref="G31:G33"/>
    <mergeCell ref="H31:H33"/>
    <mergeCell ref="H37:H41"/>
    <mergeCell ref="A31:A33"/>
    <mergeCell ref="B31:B33"/>
    <mergeCell ref="C31:C33"/>
    <mergeCell ref="D31:D33"/>
    <mergeCell ref="E31:E33"/>
    <mergeCell ref="F31:F33"/>
    <mergeCell ref="G34:G36"/>
    <mergeCell ref="H34:H36"/>
    <mergeCell ref="G37:G41"/>
    <mergeCell ref="G98:G100"/>
    <mergeCell ref="H98:H100"/>
    <mergeCell ref="C95:C97"/>
    <mergeCell ref="D95:D97"/>
    <mergeCell ref="A98:A100"/>
    <mergeCell ref="B98:B100"/>
    <mergeCell ref="C98:C100"/>
    <mergeCell ref="D98:D100"/>
    <mergeCell ref="E98:E100"/>
    <mergeCell ref="F98:F100"/>
    <mergeCell ref="E95:E97"/>
    <mergeCell ref="F95:F97"/>
    <mergeCell ref="G95:G97"/>
    <mergeCell ref="H95:H97"/>
    <mergeCell ref="A95:A97"/>
    <mergeCell ref="B95:B97"/>
    <mergeCell ref="G42:G48"/>
    <mergeCell ref="B49:D49"/>
    <mergeCell ref="B50:D50"/>
    <mergeCell ref="A51:A54"/>
    <mergeCell ref="H101:H103"/>
    <mergeCell ref="A108:A110"/>
    <mergeCell ref="B108:B110"/>
    <mergeCell ref="C108:C110"/>
    <mergeCell ref="D108:D110"/>
    <mergeCell ref="E108:E110"/>
    <mergeCell ref="F108:F110"/>
    <mergeCell ref="A101:A103"/>
    <mergeCell ref="B101:B103"/>
    <mergeCell ref="C101:C103"/>
    <mergeCell ref="D101:D103"/>
    <mergeCell ref="E101:E103"/>
    <mergeCell ref="F101:F103"/>
    <mergeCell ref="H104:H106"/>
    <mergeCell ref="B116:D116"/>
    <mergeCell ref="B117:D117"/>
    <mergeCell ref="A113:A115"/>
    <mergeCell ref="B113:B115"/>
    <mergeCell ref="C113:C115"/>
    <mergeCell ref="D113:D115"/>
    <mergeCell ref="E113:E115"/>
    <mergeCell ref="F113:F115"/>
    <mergeCell ref="A160:A162"/>
    <mergeCell ref="B160:B162"/>
    <mergeCell ref="C160:C162"/>
    <mergeCell ref="D160:D162"/>
    <mergeCell ref="A133:A141"/>
    <mergeCell ref="B133:B141"/>
    <mergeCell ref="C133:C141"/>
    <mergeCell ref="D133:D141"/>
    <mergeCell ref="A118:A120"/>
    <mergeCell ref="B118:B120"/>
    <mergeCell ref="C118:C120"/>
    <mergeCell ref="D118:D120"/>
    <mergeCell ref="A142:A150"/>
    <mergeCell ref="B142:B150"/>
    <mergeCell ref="C142:C150"/>
    <mergeCell ref="D142:D150"/>
    <mergeCell ref="B156:D156"/>
    <mergeCell ref="G166:G168"/>
    <mergeCell ref="G118:G120"/>
    <mergeCell ref="H118:H119"/>
    <mergeCell ref="G142:G150"/>
    <mergeCell ref="G123:G126"/>
    <mergeCell ref="H123:H126"/>
    <mergeCell ref="H151:H154"/>
    <mergeCell ref="H142:H144"/>
    <mergeCell ref="G151:G154"/>
    <mergeCell ref="G172:G174"/>
    <mergeCell ref="A89:A92"/>
    <mergeCell ref="G212:G219"/>
    <mergeCell ref="B199:B204"/>
    <mergeCell ref="C199:C204"/>
    <mergeCell ref="F212:F219"/>
    <mergeCell ref="B211:D211"/>
    <mergeCell ref="E169:E171"/>
    <mergeCell ref="E183:E186"/>
    <mergeCell ref="F205:F209"/>
    <mergeCell ref="B181:D181"/>
    <mergeCell ref="B182:D182"/>
    <mergeCell ref="B183:B186"/>
    <mergeCell ref="D183:D186"/>
    <mergeCell ref="C183:C186"/>
    <mergeCell ref="B188:D188"/>
    <mergeCell ref="D199:D204"/>
    <mergeCell ref="E199:E204"/>
    <mergeCell ref="A175:A177"/>
    <mergeCell ref="B175:B177"/>
    <mergeCell ref="C175:C177"/>
    <mergeCell ref="D175:D177"/>
    <mergeCell ref="A178:A180"/>
    <mergeCell ref="E175:E177"/>
    <mergeCell ref="F160:F162"/>
    <mergeCell ref="H89:H92"/>
    <mergeCell ref="G89:G92"/>
    <mergeCell ref="F89:F92"/>
    <mergeCell ref="E89:E92"/>
    <mergeCell ref="D89:D92"/>
    <mergeCell ref="G199:G204"/>
    <mergeCell ref="B210:D210"/>
    <mergeCell ref="F199:F204"/>
    <mergeCell ref="F163:F165"/>
    <mergeCell ref="E160:E162"/>
    <mergeCell ref="F175:F177"/>
    <mergeCell ref="G175:G177"/>
    <mergeCell ref="H175:H177"/>
    <mergeCell ref="G160:G162"/>
    <mergeCell ref="F172:F174"/>
    <mergeCell ref="E163:E165"/>
    <mergeCell ref="E172:E174"/>
    <mergeCell ref="H166:H168"/>
    <mergeCell ref="G169:G171"/>
    <mergeCell ref="H169:H171"/>
    <mergeCell ref="H172:H173"/>
    <mergeCell ref="H215:H218"/>
    <mergeCell ref="B205:B209"/>
    <mergeCell ref="C205:C209"/>
    <mergeCell ref="D205:D209"/>
    <mergeCell ref="E205:E209"/>
    <mergeCell ref="G178:G180"/>
    <mergeCell ref="H178:H180"/>
    <mergeCell ref="C89:C92"/>
    <mergeCell ref="B89:B92"/>
    <mergeCell ref="B178:B180"/>
    <mergeCell ref="C178:C180"/>
    <mergeCell ref="D178:D180"/>
    <mergeCell ref="E178:E180"/>
    <mergeCell ref="C163:C165"/>
    <mergeCell ref="D163:D165"/>
    <mergeCell ref="B94:D94"/>
    <mergeCell ref="B93:D93"/>
    <mergeCell ref="B121:D121"/>
    <mergeCell ref="B122:D122"/>
    <mergeCell ref="E118:E120"/>
    <mergeCell ref="F118:F120"/>
    <mergeCell ref="G113:G115"/>
    <mergeCell ref="H113:H115"/>
    <mergeCell ref="G101:G103"/>
    <mergeCell ref="G205:G209"/>
    <mergeCell ref="H212:H214"/>
    <mergeCell ref="H205:H209"/>
    <mergeCell ref="H201:H203"/>
    <mergeCell ref="G183:G186"/>
    <mergeCell ref="H183:H186"/>
    <mergeCell ref="F178:F180"/>
    <mergeCell ref="H189:I189"/>
    <mergeCell ref="A191:P191"/>
    <mergeCell ref="G193:G196"/>
    <mergeCell ref="H193:H196"/>
    <mergeCell ref="B197:D197"/>
    <mergeCell ref="B198:D198"/>
    <mergeCell ref="B193:B195"/>
    <mergeCell ref="C193:C196"/>
    <mergeCell ref="B253:D253"/>
    <mergeCell ref="B254:D254"/>
    <mergeCell ref="A220:A225"/>
    <mergeCell ref="B220:B225"/>
    <mergeCell ref="C220:C225"/>
    <mergeCell ref="D220:D225"/>
    <mergeCell ref="B226:D226"/>
    <mergeCell ref="D238:D241"/>
    <mergeCell ref="A238:A241"/>
    <mergeCell ref="A232:A235"/>
    <mergeCell ref="B227:D227"/>
    <mergeCell ref="A250:A252"/>
    <mergeCell ref="B250:B252"/>
    <mergeCell ref="C250:C252"/>
    <mergeCell ref="D250:D252"/>
    <mergeCell ref="G220:G225"/>
    <mergeCell ref="H220:H224"/>
    <mergeCell ref="E250:E252"/>
    <mergeCell ref="F250:F252"/>
    <mergeCell ref="E220:E225"/>
    <mergeCell ref="F220:F225"/>
    <mergeCell ref="G238:G241"/>
  </mergeCells>
  <pageMargins left="0" right="0" top="0" bottom="0" header="0" footer="0"/>
  <pageSetup scale="46" orientation="landscape" r:id="rId1"/>
  <headerFooter alignWithMargins="0"/>
  <rowBreaks count="2" manualBreakCount="2">
    <brk id="122" max="15" man="1"/>
    <brk id="21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56"/>
  <sheetViews>
    <sheetView topLeftCell="A426" workbookViewId="0">
      <selection activeCell="A441" sqref="A441"/>
    </sheetView>
  </sheetViews>
  <sheetFormatPr baseColWidth="10" defaultRowHeight="13.5"/>
  <cols>
    <col min="1" max="1" width="32.5703125" style="52" customWidth="1"/>
    <col min="2" max="2" width="18.42578125" style="52" hidden="1" customWidth="1"/>
    <col min="3" max="3" width="24.28515625" style="52" bestFit="1" customWidth="1"/>
    <col min="4" max="4" width="23.5703125" style="52" bestFit="1" customWidth="1"/>
    <col min="5" max="5" width="22" style="52" bestFit="1" customWidth="1"/>
    <col min="6" max="6" width="24.42578125" style="52" bestFit="1" customWidth="1"/>
    <col min="7" max="7" width="20.42578125" style="198" customWidth="1"/>
    <col min="8" max="8" width="27.42578125" style="52" customWidth="1"/>
    <col min="9" max="9" width="28.5703125" style="52" customWidth="1"/>
    <col min="10" max="10" width="21" style="52" bestFit="1" customWidth="1"/>
    <col min="11" max="11" width="20.28515625" style="52" bestFit="1" customWidth="1"/>
    <col min="12" max="12" width="20.5703125" style="52" bestFit="1" customWidth="1"/>
    <col min="13" max="13" width="21" style="52" bestFit="1" customWidth="1"/>
    <col min="14" max="14" width="26" style="52" bestFit="1" customWidth="1"/>
    <col min="15" max="15" width="24.42578125" style="52" bestFit="1" customWidth="1"/>
    <col min="16" max="16" width="20.85546875" style="52" bestFit="1" customWidth="1"/>
    <col min="17" max="17" width="20.28515625" style="52" bestFit="1" customWidth="1"/>
    <col min="18" max="18" width="19" style="52" bestFit="1" customWidth="1"/>
    <col min="19" max="19" width="21" style="52" bestFit="1" customWidth="1"/>
    <col min="20" max="16384" width="11.42578125" style="52"/>
  </cols>
  <sheetData>
    <row r="2" spans="1:29" ht="14.25" thickBot="1"/>
    <row r="3" spans="1:29" ht="27">
      <c r="A3" s="675" t="s">
        <v>231</v>
      </c>
      <c r="B3" s="676"/>
      <c r="C3" s="676"/>
      <c r="D3" s="676"/>
      <c r="E3" s="676"/>
      <c r="F3" s="677"/>
      <c r="G3" s="226"/>
      <c r="H3" s="675" t="s">
        <v>231</v>
      </c>
      <c r="I3" s="676"/>
      <c r="J3" s="676"/>
      <c r="K3" s="676"/>
      <c r="L3" s="676"/>
      <c r="M3" s="677"/>
      <c r="O3" s="675" t="s">
        <v>231</v>
      </c>
      <c r="P3" s="681"/>
      <c r="Q3" s="681"/>
      <c r="R3" s="681"/>
      <c r="S3" s="682"/>
    </row>
    <row r="4" spans="1:29" ht="27.75" thickBot="1">
      <c r="A4" s="678"/>
      <c r="B4" s="679"/>
      <c r="C4" s="679"/>
      <c r="D4" s="679"/>
      <c r="E4" s="679"/>
      <c r="F4" s="680"/>
      <c r="G4" s="226"/>
      <c r="H4" s="678"/>
      <c r="I4" s="679"/>
      <c r="J4" s="679"/>
      <c r="K4" s="679"/>
      <c r="L4" s="679"/>
      <c r="M4" s="680"/>
      <c r="O4" s="683"/>
      <c r="P4" s="684"/>
      <c r="Q4" s="684"/>
      <c r="R4" s="684"/>
      <c r="S4" s="685"/>
      <c r="U4" s="52">
        <v>1000000</v>
      </c>
    </row>
    <row r="5" spans="1:29" ht="14.25" thickBot="1"/>
    <row r="6" spans="1:29" ht="54" customHeight="1" thickBot="1">
      <c r="A6" s="686" t="s">
        <v>213</v>
      </c>
      <c r="B6" s="687"/>
      <c r="C6" s="687"/>
      <c r="D6" s="687"/>
      <c r="E6" s="687"/>
      <c r="F6" s="688"/>
      <c r="G6" s="227"/>
      <c r="H6" s="689" t="s">
        <v>253</v>
      </c>
      <c r="I6" s="690"/>
      <c r="J6" s="690"/>
      <c r="K6" s="690"/>
      <c r="L6" s="690"/>
      <c r="M6" s="691"/>
      <c r="O6" s="692" t="s">
        <v>252</v>
      </c>
      <c r="P6" s="693"/>
      <c r="Q6" s="693"/>
      <c r="R6" s="693"/>
      <c r="S6" s="694"/>
      <c r="U6" s="695" t="s">
        <v>264</v>
      </c>
      <c r="V6" s="696"/>
      <c r="W6" s="696"/>
      <c r="X6" s="697"/>
      <c r="Z6" s="695" t="s">
        <v>265</v>
      </c>
      <c r="AA6" s="696"/>
      <c r="AB6" s="696"/>
      <c r="AC6" s="697"/>
    </row>
    <row r="7" spans="1:29" s="234" customFormat="1" ht="54.75" thickBot="1">
      <c r="A7" s="228" t="s">
        <v>142</v>
      </c>
      <c r="B7" s="137" t="s">
        <v>171</v>
      </c>
      <c r="C7" s="229" t="s">
        <v>214</v>
      </c>
      <c r="D7" s="230" t="s">
        <v>137</v>
      </c>
      <c r="E7" s="137" t="s">
        <v>201</v>
      </c>
      <c r="F7" s="229" t="s">
        <v>135</v>
      </c>
      <c r="G7" s="197"/>
      <c r="H7" s="231" t="s">
        <v>142</v>
      </c>
      <c r="I7" s="232" t="s">
        <v>247</v>
      </c>
      <c r="J7" s="233" t="s">
        <v>214</v>
      </c>
      <c r="K7" s="233" t="s">
        <v>137</v>
      </c>
      <c r="L7" s="233" t="s">
        <v>201</v>
      </c>
      <c r="M7" s="233" t="s">
        <v>135</v>
      </c>
      <c r="O7" s="231" t="s">
        <v>142</v>
      </c>
      <c r="P7" s="233" t="s">
        <v>214</v>
      </c>
      <c r="Q7" s="233" t="s">
        <v>137</v>
      </c>
      <c r="R7" s="233" t="s">
        <v>201</v>
      </c>
      <c r="S7" s="233" t="s">
        <v>135</v>
      </c>
      <c r="U7" s="233" t="s">
        <v>214</v>
      </c>
      <c r="V7" s="233" t="s">
        <v>137</v>
      </c>
      <c r="W7" s="233" t="s">
        <v>201</v>
      </c>
      <c r="X7" s="233" t="s">
        <v>135</v>
      </c>
      <c r="Z7" s="233" t="s">
        <v>214</v>
      </c>
      <c r="AA7" s="233" t="s">
        <v>137</v>
      </c>
      <c r="AB7" s="233" t="s">
        <v>201</v>
      </c>
      <c r="AC7" s="233" t="s">
        <v>135</v>
      </c>
    </row>
    <row r="8" spans="1:29">
      <c r="A8" s="235" t="s">
        <v>71</v>
      </c>
      <c r="B8" s="236"/>
      <c r="C8" s="237">
        <v>312508900</v>
      </c>
      <c r="D8" s="237">
        <v>133932500</v>
      </c>
      <c r="E8" s="237">
        <v>0</v>
      </c>
      <c r="F8" s="238">
        <f t="shared" ref="F8:F34" si="0">SUM(C8:D8)</f>
        <v>446441400</v>
      </c>
      <c r="G8" s="239"/>
      <c r="H8" s="235" t="s">
        <v>206</v>
      </c>
      <c r="I8" s="240" t="s">
        <v>0</v>
      </c>
      <c r="J8" s="235">
        <f t="shared" ref="J8:J71" ca="1" si="1">+SUMIF($A$8:$F$451,$H$8:$H$169,$C$8:$C$451)</f>
        <v>1081500</v>
      </c>
      <c r="K8" s="235">
        <f t="shared" ref="K8:K71" ca="1" si="2">+SUMIF($A$8:$F$451,$H$8:$H$169,$D$8:$D$451)</f>
        <v>1081500</v>
      </c>
      <c r="L8" s="235">
        <f t="shared" ref="L8:L71" ca="1" si="3">+SUMIF($A$8:$F$451,$H$8:$H$169,$E$8:$E$451)</f>
        <v>0</v>
      </c>
      <c r="M8" s="98">
        <f t="shared" ref="M8:M71" ca="1" si="4">SUM(J8:L8)</f>
        <v>2163000</v>
      </c>
      <c r="N8" s="52">
        <v>1</v>
      </c>
      <c r="O8" s="235" t="s">
        <v>127</v>
      </c>
      <c r="P8" s="235">
        <f t="shared" ref="P8:P40" ca="1" si="5">+SUMIF($I$8:$M$170,$O$8:$O$40,$J$8:$J$170)</f>
        <v>30233162839.441704</v>
      </c>
      <c r="Q8" s="235">
        <f t="shared" ref="Q8:Q40" ca="1" si="6">+SUMIF($I$8:$M$170,$O$8:$O$40,$K$8:$K$170)</f>
        <v>29488191830.322689</v>
      </c>
      <c r="R8" s="235">
        <f t="shared" ref="R8:R40" ca="1" si="7">+SUMIF($I$8:$M$170,$O$8:$O$40,$L$8:$L$170)</f>
        <v>0</v>
      </c>
      <c r="S8" s="98">
        <f t="shared" ref="S8:S40" ca="1" si="8">SUM(P8:R8)</f>
        <v>59721354669.764389</v>
      </c>
      <c r="T8" s="241"/>
      <c r="U8" s="235">
        <f t="shared" ref="U8:W40" ca="1" si="9">+P8/$U$4</f>
        <v>30233.162839441702</v>
      </c>
      <c r="V8" s="235">
        <f t="shared" ca="1" si="9"/>
        <v>29488.191830322688</v>
      </c>
      <c r="W8" s="235">
        <f t="shared" ca="1" si="9"/>
        <v>0</v>
      </c>
      <c r="X8" s="98">
        <f t="shared" ref="X8:X41" ca="1" si="10">SUM(U8:W8)</f>
        <v>59721.354669764391</v>
      </c>
      <c r="Y8" s="241"/>
      <c r="Z8" s="235">
        <v>17041.202451261706</v>
      </c>
      <c r="AA8" s="235">
        <v>15697.301162772686</v>
      </c>
      <c r="AB8" s="235">
        <v>0</v>
      </c>
      <c r="AC8" s="98">
        <f t="shared" ref="AC8:AC41" si="11">SUM(Z8:AB8)</f>
        <v>32738.503614034395</v>
      </c>
    </row>
    <row r="9" spans="1:29">
      <c r="A9" s="235" t="s">
        <v>176</v>
      </c>
      <c r="B9" s="236"/>
      <c r="C9" s="237">
        <v>23100000</v>
      </c>
      <c r="D9" s="237">
        <v>9900000</v>
      </c>
      <c r="E9" s="237">
        <v>0</v>
      </c>
      <c r="F9" s="238">
        <f t="shared" si="0"/>
        <v>33000000</v>
      </c>
      <c r="G9" s="239"/>
      <c r="H9" s="235" t="s">
        <v>0</v>
      </c>
      <c r="I9" s="240" t="s">
        <v>0</v>
      </c>
      <c r="J9" s="235">
        <f t="shared" ca="1" si="1"/>
        <v>6284155</v>
      </c>
      <c r="K9" s="235">
        <f t="shared" ca="1" si="2"/>
        <v>6284155</v>
      </c>
      <c r="L9" s="235">
        <f t="shared" ca="1" si="3"/>
        <v>0</v>
      </c>
      <c r="M9" s="98">
        <f t="shared" ca="1" si="4"/>
        <v>12568310</v>
      </c>
      <c r="N9" s="52">
        <v>2</v>
      </c>
      <c r="O9" s="235" t="s">
        <v>162</v>
      </c>
      <c r="P9" s="235">
        <f t="shared" ca="1" si="5"/>
        <v>17048466785.830002</v>
      </c>
      <c r="Q9" s="235">
        <f t="shared" ca="1" si="6"/>
        <v>0</v>
      </c>
      <c r="R9" s="235">
        <f t="shared" ca="1" si="7"/>
        <v>0</v>
      </c>
      <c r="S9" s="98">
        <f t="shared" ca="1" si="8"/>
        <v>17048466785.830002</v>
      </c>
      <c r="U9" s="235">
        <f t="shared" ca="1" si="9"/>
        <v>17048.466785830002</v>
      </c>
      <c r="V9" s="235">
        <f t="shared" ca="1" si="9"/>
        <v>0</v>
      </c>
      <c r="W9" s="235">
        <f t="shared" ca="1" si="9"/>
        <v>0</v>
      </c>
      <c r="X9" s="98">
        <f t="shared" ca="1" si="10"/>
        <v>17048.466785830002</v>
      </c>
      <c r="Z9" s="235">
        <v>4087.2738065399999</v>
      </c>
      <c r="AA9" s="235">
        <v>0</v>
      </c>
      <c r="AB9" s="235">
        <v>0</v>
      </c>
      <c r="AC9" s="98">
        <f t="shared" si="11"/>
        <v>4087.2738065399999</v>
      </c>
    </row>
    <row r="10" spans="1:29">
      <c r="A10" s="235" t="s">
        <v>72</v>
      </c>
      <c r="B10" s="236"/>
      <c r="C10" s="237">
        <v>55293000</v>
      </c>
      <c r="D10" s="237">
        <v>23697000</v>
      </c>
      <c r="E10" s="237">
        <v>0</v>
      </c>
      <c r="F10" s="238">
        <f t="shared" si="0"/>
        <v>78990000</v>
      </c>
      <c r="G10" s="239"/>
      <c r="H10" s="235" t="s">
        <v>32</v>
      </c>
      <c r="I10" s="240" t="s">
        <v>9</v>
      </c>
      <c r="J10" s="235">
        <f t="shared" ca="1" si="1"/>
        <v>25630337</v>
      </c>
      <c r="K10" s="235">
        <f t="shared" ca="1" si="2"/>
        <v>25630337</v>
      </c>
      <c r="L10" s="235">
        <f t="shared" ca="1" si="3"/>
        <v>0</v>
      </c>
      <c r="M10" s="98">
        <f t="shared" ca="1" si="4"/>
        <v>51260674</v>
      </c>
      <c r="N10" s="52">
        <v>3</v>
      </c>
      <c r="O10" s="235" t="s">
        <v>147</v>
      </c>
      <c r="P10" s="235">
        <f t="shared" ca="1" si="5"/>
        <v>7089852396.8909998</v>
      </c>
      <c r="Q10" s="235">
        <f t="shared" ca="1" si="6"/>
        <v>5484187919.5200005</v>
      </c>
      <c r="R10" s="235">
        <f t="shared" ca="1" si="7"/>
        <v>0</v>
      </c>
      <c r="S10" s="98">
        <f t="shared" ca="1" si="8"/>
        <v>12574040316.410999</v>
      </c>
      <c r="U10" s="235">
        <f t="shared" ca="1" si="9"/>
        <v>7089.8523968909994</v>
      </c>
      <c r="V10" s="235">
        <f t="shared" ca="1" si="9"/>
        <v>5484.1879195200008</v>
      </c>
      <c r="W10" s="235">
        <f t="shared" ca="1" si="9"/>
        <v>0</v>
      </c>
      <c r="X10" s="98">
        <f t="shared" ca="1" si="10"/>
        <v>12574.040316410999</v>
      </c>
      <c r="Z10" s="235">
        <v>6203.0539791009996</v>
      </c>
      <c r="AA10" s="235">
        <v>4685.7643031800008</v>
      </c>
      <c r="AB10" s="235">
        <v>0</v>
      </c>
      <c r="AC10" s="98">
        <f t="shared" si="11"/>
        <v>10888.818282281001</v>
      </c>
    </row>
    <row r="11" spans="1:29">
      <c r="A11" s="235" t="s">
        <v>177</v>
      </c>
      <c r="B11" s="236"/>
      <c r="C11" s="237">
        <v>11025000</v>
      </c>
      <c r="D11" s="237">
        <v>4725000</v>
      </c>
      <c r="E11" s="237">
        <v>0</v>
      </c>
      <c r="F11" s="238">
        <f t="shared" si="0"/>
        <v>15750000</v>
      </c>
      <c r="G11" s="239"/>
      <c r="H11" s="235" t="s">
        <v>9</v>
      </c>
      <c r="I11" s="240" t="s">
        <v>9</v>
      </c>
      <c r="J11" s="235">
        <f t="shared" ca="1" si="1"/>
        <v>58764621</v>
      </c>
      <c r="K11" s="235">
        <f t="shared" ca="1" si="2"/>
        <v>26246141.5</v>
      </c>
      <c r="L11" s="235">
        <f t="shared" ca="1" si="3"/>
        <v>0</v>
      </c>
      <c r="M11" s="98">
        <f t="shared" ca="1" si="4"/>
        <v>85010762.5</v>
      </c>
      <c r="N11" s="52">
        <v>4</v>
      </c>
      <c r="O11" s="235" t="s">
        <v>155</v>
      </c>
      <c r="P11" s="235">
        <f t="shared" ca="1" si="5"/>
        <v>11498980798.268999</v>
      </c>
      <c r="Q11" s="235">
        <f t="shared" ca="1" si="6"/>
        <v>0</v>
      </c>
      <c r="R11" s="235">
        <f t="shared" ca="1" si="7"/>
        <v>1042638606.605</v>
      </c>
      <c r="S11" s="98">
        <f t="shared" ca="1" si="8"/>
        <v>12541619404.873999</v>
      </c>
      <c r="U11" s="235">
        <f t="shared" ca="1" si="9"/>
        <v>11498.980798269</v>
      </c>
      <c r="V11" s="235">
        <f t="shared" ca="1" si="9"/>
        <v>0</v>
      </c>
      <c r="W11" s="235">
        <f t="shared" ca="1" si="9"/>
        <v>1042.6386066049999</v>
      </c>
      <c r="X11" s="98">
        <f t="shared" ca="1" si="10"/>
        <v>12541.619404874</v>
      </c>
      <c r="Z11" s="235">
        <v>6894.3094826790002</v>
      </c>
      <c r="AA11" s="235">
        <v>0</v>
      </c>
      <c r="AB11" s="235">
        <v>125.655124555</v>
      </c>
      <c r="AC11" s="98">
        <f t="shared" si="11"/>
        <v>7019.9646072340001</v>
      </c>
    </row>
    <row r="12" spans="1:29">
      <c r="A12" s="235" t="s">
        <v>68</v>
      </c>
      <c r="B12" s="242"/>
      <c r="C12" s="237">
        <v>370028000</v>
      </c>
      <c r="D12" s="237">
        <v>99160200</v>
      </c>
      <c r="E12" s="237">
        <v>0</v>
      </c>
      <c r="F12" s="238">
        <f t="shared" si="0"/>
        <v>469188200</v>
      </c>
      <c r="G12" s="239"/>
      <c r="H12" s="235" t="s">
        <v>28</v>
      </c>
      <c r="I12" s="240" t="s">
        <v>216</v>
      </c>
      <c r="J12" s="235">
        <f t="shared" ca="1" si="1"/>
        <v>17269237.5</v>
      </c>
      <c r="K12" s="235">
        <f t="shared" ca="1" si="2"/>
        <v>0</v>
      </c>
      <c r="L12" s="235">
        <f t="shared" ca="1" si="3"/>
        <v>0</v>
      </c>
      <c r="M12" s="98">
        <f t="shared" ca="1" si="4"/>
        <v>17269237.5</v>
      </c>
      <c r="N12" s="52">
        <v>5</v>
      </c>
      <c r="O12" s="235" t="s">
        <v>159</v>
      </c>
      <c r="P12" s="235">
        <f t="shared" ca="1" si="5"/>
        <v>6076875720.224</v>
      </c>
      <c r="Q12" s="235">
        <f t="shared" ca="1" si="6"/>
        <v>4586671032.8260002</v>
      </c>
      <c r="R12" s="235">
        <f t="shared" ca="1" si="7"/>
        <v>0</v>
      </c>
      <c r="S12" s="98">
        <f t="shared" ca="1" si="8"/>
        <v>10663546753.049999</v>
      </c>
      <c r="U12" s="235">
        <f t="shared" ca="1" si="9"/>
        <v>6076.8757202240004</v>
      </c>
      <c r="V12" s="235">
        <f t="shared" ca="1" si="9"/>
        <v>4586.6710328260006</v>
      </c>
      <c r="W12" s="235">
        <f t="shared" ca="1" si="9"/>
        <v>0</v>
      </c>
      <c r="X12" s="98">
        <f t="shared" ca="1" si="10"/>
        <v>10663.546753050001</v>
      </c>
      <c r="Z12" s="235">
        <v>4600.8194245539999</v>
      </c>
      <c r="AA12" s="235">
        <v>3077.357644656</v>
      </c>
      <c r="AB12" s="235">
        <v>0</v>
      </c>
      <c r="AC12" s="98">
        <f t="shared" si="11"/>
        <v>7678.1770692099999</v>
      </c>
    </row>
    <row r="13" spans="1:29">
      <c r="A13" s="235" t="s">
        <v>47</v>
      </c>
      <c r="B13" s="236"/>
      <c r="C13" s="237">
        <v>2097760300</v>
      </c>
      <c r="D13" s="237">
        <v>490435880</v>
      </c>
      <c r="E13" s="237">
        <v>0</v>
      </c>
      <c r="F13" s="238">
        <f t="shared" si="0"/>
        <v>2588196180</v>
      </c>
      <c r="G13" s="239"/>
      <c r="H13" s="235" t="s">
        <v>178</v>
      </c>
      <c r="I13" s="240" t="s">
        <v>216</v>
      </c>
      <c r="J13" s="235">
        <f t="shared" ca="1" si="1"/>
        <v>16564975</v>
      </c>
      <c r="K13" s="235">
        <f t="shared" ca="1" si="2"/>
        <v>0</v>
      </c>
      <c r="L13" s="235">
        <f t="shared" ca="1" si="3"/>
        <v>0</v>
      </c>
      <c r="M13" s="98">
        <f t="shared" ca="1" si="4"/>
        <v>16564975</v>
      </c>
      <c r="N13" s="52">
        <v>6</v>
      </c>
      <c r="O13" s="235" t="s">
        <v>148</v>
      </c>
      <c r="P13" s="235">
        <f t="shared" ca="1" si="5"/>
        <v>2951080647.9970994</v>
      </c>
      <c r="Q13" s="235">
        <f t="shared" ca="1" si="6"/>
        <v>5510979956.4587002</v>
      </c>
      <c r="R13" s="235">
        <f t="shared" ca="1" si="7"/>
        <v>0</v>
      </c>
      <c r="S13" s="98">
        <f t="shared" ca="1" si="8"/>
        <v>8462060604.4557991</v>
      </c>
      <c r="U13" s="235">
        <f t="shared" ca="1" si="9"/>
        <v>2951.0806479970993</v>
      </c>
      <c r="V13" s="235">
        <f t="shared" ca="1" si="9"/>
        <v>5510.9799564587001</v>
      </c>
      <c r="W13" s="235">
        <f t="shared" ca="1" si="9"/>
        <v>0</v>
      </c>
      <c r="X13" s="98">
        <f t="shared" ca="1" si="10"/>
        <v>8462.060604455799</v>
      </c>
      <c r="Z13" s="235">
        <v>528.08543686710004</v>
      </c>
      <c r="AA13" s="235">
        <v>1854.0871998387004</v>
      </c>
      <c r="AB13" s="235">
        <v>0</v>
      </c>
      <c r="AC13" s="98">
        <f t="shared" si="11"/>
        <v>2382.1726367058004</v>
      </c>
    </row>
    <row r="14" spans="1:29">
      <c r="A14" s="235" t="s">
        <v>73</v>
      </c>
      <c r="B14" s="242"/>
      <c r="C14" s="237">
        <v>11795000</v>
      </c>
      <c r="D14" s="237">
        <v>3630000</v>
      </c>
      <c r="E14" s="237">
        <v>0</v>
      </c>
      <c r="F14" s="238">
        <f t="shared" si="0"/>
        <v>15425000</v>
      </c>
      <c r="G14" s="239"/>
      <c r="H14" s="235" t="s">
        <v>30</v>
      </c>
      <c r="I14" s="240" t="s">
        <v>216</v>
      </c>
      <c r="J14" s="235">
        <f t="shared" ca="1" si="1"/>
        <v>88659727.150000006</v>
      </c>
      <c r="K14" s="235">
        <f t="shared" ca="1" si="2"/>
        <v>0</v>
      </c>
      <c r="L14" s="235">
        <f t="shared" ca="1" si="3"/>
        <v>0</v>
      </c>
      <c r="M14" s="98">
        <f t="shared" ca="1" si="4"/>
        <v>88659727.150000006</v>
      </c>
      <c r="N14" s="52">
        <v>7</v>
      </c>
      <c r="O14" s="235" t="s">
        <v>166</v>
      </c>
      <c r="P14" s="235">
        <f t="shared" ca="1" si="5"/>
        <v>844130443.43900001</v>
      </c>
      <c r="Q14" s="235">
        <f t="shared" ca="1" si="6"/>
        <v>814685346.77899992</v>
      </c>
      <c r="R14" s="235">
        <f t="shared" ca="1" si="7"/>
        <v>0</v>
      </c>
      <c r="S14" s="98">
        <f t="shared" ca="1" si="8"/>
        <v>1658815790.2179999</v>
      </c>
      <c r="U14" s="235">
        <f t="shared" ca="1" si="9"/>
        <v>844.13044343900003</v>
      </c>
      <c r="V14" s="235">
        <f t="shared" ca="1" si="9"/>
        <v>814.68534677899993</v>
      </c>
      <c r="W14" s="235">
        <f t="shared" ca="1" si="9"/>
        <v>0</v>
      </c>
      <c r="X14" s="98">
        <f t="shared" ca="1" si="10"/>
        <v>1658.8157902180001</v>
      </c>
      <c r="Z14" s="235">
        <v>441.14571996899997</v>
      </c>
      <c r="AA14" s="235">
        <v>405.97457065899999</v>
      </c>
      <c r="AB14" s="235">
        <v>0</v>
      </c>
      <c r="AC14" s="98">
        <f t="shared" si="11"/>
        <v>847.12029062800002</v>
      </c>
    </row>
    <row r="15" spans="1:29">
      <c r="A15" s="235" t="s">
        <v>79</v>
      </c>
      <c r="B15" s="242"/>
      <c r="C15" s="237">
        <v>6810000</v>
      </c>
      <c r="D15" s="237">
        <v>0</v>
      </c>
      <c r="E15" s="237">
        <v>0</v>
      </c>
      <c r="F15" s="238">
        <f t="shared" si="0"/>
        <v>6810000</v>
      </c>
      <c r="G15" s="239"/>
      <c r="H15" s="235" t="s">
        <v>71</v>
      </c>
      <c r="I15" s="240" t="s">
        <v>176</v>
      </c>
      <c r="J15" s="235">
        <f t="shared" ca="1" si="1"/>
        <v>315624700</v>
      </c>
      <c r="K15" s="235">
        <f t="shared" ca="1" si="2"/>
        <v>135267800</v>
      </c>
      <c r="L15" s="235">
        <f t="shared" ca="1" si="3"/>
        <v>0</v>
      </c>
      <c r="M15" s="98">
        <f t="shared" ca="1" si="4"/>
        <v>450892500</v>
      </c>
      <c r="N15" s="52">
        <v>8</v>
      </c>
      <c r="O15" s="235" t="s">
        <v>163</v>
      </c>
      <c r="P15" s="235">
        <f t="shared" ca="1" si="5"/>
        <v>787818803.28869998</v>
      </c>
      <c r="Q15" s="235">
        <f t="shared" ca="1" si="6"/>
        <v>623114148.41869998</v>
      </c>
      <c r="R15" s="235">
        <f t="shared" ca="1" si="7"/>
        <v>0</v>
      </c>
      <c r="S15" s="98">
        <f t="shared" ca="1" si="8"/>
        <v>1410932951.7073998</v>
      </c>
      <c r="U15" s="235">
        <f t="shared" ca="1" si="9"/>
        <v>787.8188032887</v>
      </c>
      <c r="V15" s="235">
        <f t="shared" ca="1" si="9"/>
        <v>623.11414841869998</v>
      </c>
      <c r="W15" s="235">
        <f t="shared" ca="1" si="9"/>
        <v>0</v>
      </c>
      <c r="X15" s="98">
        <f t="shared" ca="1" si="10"/>
        <v>1410.9329517074</v>
      </c>
      <c r="Z15" s="235">
        <v>559.6327898799999</v>
      </c>
      <c r="AA15" s="235">
        <v>394.92813501000001</v>
      </c>
      <c r="AB15" s="235">
        <v>0</v>
      </c>
      <c r="AC15" s="98">
        <f t="shared" si="11"/>
        <v>954.56092488999991</v>
      </c>
    </row>
    <row r="16" spans="1:29">
      <c r="A16" s="235" t="s">
        <v>86</v>
      </c>
      <c r="B16" s="242"/>
      <c r="C16" s="237">
        <v>81083900</v>
      </c>
      <c r="D16" s="237">
        <v>0</v>
      </c>
      <c r="E16" s="237">
        <v>0</v>
      </c>
      <c r="F16" s="238">
        <f t="shared" si="0"/>
        <v>81083900</v>
      </c>
      <c r="G16" s="239"/>
      <c r="H16" s="235" t="s">
        <v>176</v>
      </c>
      <c r="I16" s="240" t="s">
        <v>176</v>
      </c>
      <c r="J16" s="235">
        <f t="shared" ca="1" si="1"/>
        <v>23100000</v>
      </c>
      <c r="K16" s="235">
        <f t="shared" ca="1" si="2"/>
        <v>9900000</v>
      </c>
      <c r="L16" s="235">
        <f t="shared" ca="1" si="3"/>
        <v>0</v>
      </c>
      <c r="M16" s="98">
        <f t="shared" ca="1" si="4"/>
        <v>33000000</v>
      </c>
      <c r="N16" s="52">
        <v>9</v>
      </c>
      <c r="O16" s="235" t="s">
        <v>176</v>
      </c>
      <c r="P16" s="235">
        <f t="shared" ca="1" si="5"/>
        <v>844740280</v>
      </c>
      <c r="Q16" s="235">
        <f t="shared" ca="1" si="6"/>
        <v>361589680</v>
      </c>
      <c r="R16" s="235">
        <f t="shared" ca="1" si="7"/>
        <v>0</v>
      </c>
      <c r="S16" s="98">
        <f t="shared" ca="1" si="8"/>
        <v>1206329960</v>
      </c>
      <c r="U16" s="235">
        <f t="shared" ca="1" si="9"/>
        <v>844.74027999999998</v>
      </c>
      <c r="V16" s="235">
        <f t="shared" ca="1" si="9"/>
        <v>361.58967999999999</v>
      </c>
      <c r="W16" s="235">
        <f t="shared" ca="1" si="9"/>
        <v>0</v>
      </c>
      <c r="X16" s="98">
        <f t="shared" ca="1" si="10"/>
        <v>1206.32996</v>
      </c>
      <c r="Z16" s="235">
        <v>844.74027999999998</v>
      </c>
      <c r="AA16" s="235">
        <v>361.58967999999999</v>
      </c>
      <c r="AB16" s="235">
        <v>0</v>
      </c>
      <c r="AC16" s="98">
        <f t="shared" si="11"/>
        <v>1206.32996</v>
      </c>
    </row>
    <row r="17" spans="1:29">
      <c r="A17" s="235" t="s">
        <v>81</v>
      </c>
      <c r="B17" s="236"/>
      <c r="C17" s="237">
        <v>123483000</v>
      </c>
      <c r="D17" s="237">
        <v>320000</v>
      </c>
      <c r="E17" s="237">
        <v>0</v>
      </c>
      <c r="F17" s="238">
        <f t="shared" si="0"/>
        <v>123803000</v>
      </c>
      <c r="G17" s="239"/>
      <c r="H17" s="235" t="s">
        <v>88</v>
      </c>
      <c r="I17" s="240" t="s">
        <v>176</v>
      </c>
      <c r="J17" s="235">
        <f t="shared" ca="1" si="1"/>
        <v>386775680</v>
      </c>
      <c r="K17" s="235">
        <f t="shared" ca="1" si="2"/>
        <v>165077880</v>
      </c>
      <c r="L17" s="235">
        <f t="shared" ca="1" si="3"/>
        <v>0</v>
      </c>
      <c r="M17" s="98">
        <f t="shared" ca="1" si="4"/>
        <v>551853560</v>
      </c>
      <c r="N17" s="52">
        <v>10</v>
      </c>
      <c r="O17" s="235" t="s">
        <v>69</v>
      </c>
      <c r="P17" s="235">
        <f t="shared" ca="1" si="5"/>
        <v>1000009291.8916999</v>
      </c>
      <c r="Q17" s="235">
        <f t="shared" ca="1" si="6"/>
        <v>0</v>
      </c>
      <c r="R17" s="235">
        <f t="shared" ca="1" si="7"/>
        <v>0</v>
      </c>
      <c r="S17" s="98">
        <f t="shared" ca="1" si="8"/>
        <v>1000009291.8916999</v>
      </c>
      <c r="U17" s="235">
        <f t="shared" ca="1" si="9"/>
        <v>1000.0092918916999</v>
      </c>
      <c r="V17" s="235">
        <f t="shared" ca="1" si="9"/>
        <v>0</v>
      </c>
      <c r="W17" s="235">
        <f t="shared" ca="1" si="9"/>
        <v>0</v>
      </c>
      <c r="X17" s="98">
        <f t="shared" ca="1" si="10"/>
        <v>1000.0092918916999</v>
      </c>
      <c r="Z17" s="235">
        <v>526.05690665170005</v>
      </c>
      <c r="AA17" s="235">
        <v>0</v>
      </c>
      <c r="AB17" s="235">
        <v>0</v>
      </c>
      <c r="AC17" s="98">
        <f t="shared" si="11"/>
        <v>526.05690665170005</v>
      </c>
    </row>
    <row r="18" spans="1:29">
      <c r="A18" s="235" t="s">
        <v>80</v>
      </c>
      <c r="B18" s="236"/>
      <c r="C18" s="237">
        <v>379528700</v>
      </c>
      <c r="D18" s="237">
        <v>0</v>
      </c>
      <c r="E18" s="237">
        <v>0</v>
      </c>
      <c r="F18" s="238">
        <f t="shared" si="0"/>
        <v>379528700</v>
      </c>
      <c r="G18" s="239"/>
      <c r="H18" s="235" t="s">
        <v>95</v>
      </c>
      <c r="I18" s="240" t="s">
        <v>176</v>
      </c>
      <c r="J18" s="235">
        <f t="shared" ca="1" si="1"/>
        <v>3262300</v>
      </c>
      <c r="K18" s="235">
        <f t="shared" ca="1" si="2"/>
        <v>1692600</v>
      </c>
      <c r="L18" s="235">
        <f t="shared" ca="1" si="3"/>
        <v>0</v>
      </c>
      <c r="M18" s="98">
        <f t="shared" ca="1" si="4"/>
        <v>4954900</v>
      </c>
      <c r="N18" s="52">
        <v>11</v>
      </c>
      <c r="O18" s="235" t="s">
        <v>16</v>
      </c>
      <c r="P18" s="235">
        <f t="shared" ca="1" si="5"/>
        <v>687303921.78999996</v>
      </c>
      <c r="Q18" s="235">
        <f t="shared" ca="1" si="6"/>
        <v>0</v>
      </c>
      <c r="R18" s="235">
        <f t="shared" ca="1" si="7"/>
        <v>39414953.359999999</v>
      </c>
      <c r="S18" s="98">
        <f t="shared" ca="1" si="8"/>
        <v>726718875.14999998</v>
      </c>
      <c r="U18" s="235">
        <f t="shared" ca="1" si="9"/>
        <v>687.30392179</v>
      </c>
      <c r="V18" s="235">
        <f t="shared" ca="1" si="9"/>
        <v>0</v>
      </c>
      <c r="W18" s="235">
        <f t="shared" ca="1" si="9"/>
        <v>39.414953359999998</v>
      </c>
      <c r="X18" s="98">
        <f t="shared" ca="1" si="10"/>
        <v>726.71887515000003</v>
      </c>
      <c r="Z18" s="235">
        <v>144.616635</v>
      </c>
      <c r="AA18" s="235">
        <v>0</v>
      </c>
      <c r="AB18" s="235">
        <v>0</v>
      </c>
      <c r="AC18" s="98">
        <f t="shared" si="11"/>
        <v>144.616635</v>
      </c>
    </row>
    <row r="19" spans="1:29">
      <c r="A19" s="235" t="s">
        <v>76</v>
      </c>
      <c r="B19" s="242"/>
      <c r="C19" s="237">
        <v>76741000</v>
      </c>
      <c r="D19" s="237">
        <v>57871000</v>
      </c>
      <c r="E19" s="237">
        <v>0</v>
      </c>
      <c r="F19" s="238">
        <f t="shared" si="0"/>
        <v>134612000</v>
      </c>
      <c r="G19" s="239"/>
      <c r="H19" s="235" t="s">
        <v>72</v>
      </c>
      <c r="I19" s="240" t="s">
        <v>176</v>
      </c>
      <c r="J19" s="235">
        <f t="shared" ca="1" si="1"/>
        <v>104488800</v>
      </c>
      <c r="K19" s="235">
        <f t="shared" ca="1" si="2"/>
        <v>44727600</v>
      </c>
      <c r="L19" s="235">
        <f t="shared" ca="1" si="3"/>
        <v>0</v>
      </c>
      <c r="M19" s="98">
        <f t="shared" ca="1" si="4"/>
        <v>149216400</v>
      </c>
      <c r="N19" s="52">
        <v>12</v>
      </c>
      <c r="O19" s="235" t="s">
        <v>169</v>
      </c>
      <c r="P19" s="235">
        <f t="shared" ca="1" si="5"/>
        <v>347367811.22049999</v>
      </c>
      <c r="Q19" s="235">
        <f t="shared" ca="1" si="6"/>
        <v>308662811.22049999</v>
      </c>
      <c r="R19" s="235">
        <f t="shared" ca="1" si="7"/>
        <v>0</v>
      </c>
      <c r="S19" s="98">
        <f t="shared" ca="1" si="8"/>
        <v>656030622.44099998</v>
      </c>
      <c r="U19" s="235">
        <f t="shared" ca="1" si="9"/>
        <v>347.36781122050002</v>
      </c>
      <c r="V19" s="235">
        <f t="shared" ca="1" si="9"/>
        <v>308.66281122049998</v>
      </c>
      <c r="W19" s="235">
        <f t="shared" ca="1" si="9"/>
        <v>0</v>
      </c>
      <c r="X19" s="98">
        <f t="shared" ca="1" si="10"/>
        <v>656.03062244099999</v>
      </c>
      <c r="Z19" s="235">
        <v>238.41848422050001</v>
      </c>
      <c r="AA19" s="235">
        <v>199.71348422049999</v>
      </c>
      <c r="AB19" s="235">
        <v>0</v>
      </c>
      <c r="AC19" s="98">
        <f t="shared" si="11"/>
        <v>438.13196844100003</v>
      </c>
    </row>
    <row r="20" spans="1:29">
      <c r="A20" s="235" t="s">
        <v>163</v>
      </c>
      <c r="B20" s="242"/>
      <c r="C20" s="237">
        <v>288855000</v>
      </c>
      <c r="D20" s="237">
        <v>130525000</v>
      </c>
      <c r="E20" s="237">
        <v>0</v>
      </c>
      <c r="F20" s="238">
        <f t="shared" si="0"/>
        <v>419380000</v>
      </c>
      <c r="G20" s="239"/>
      <c r="H20" s="235" t="s">
        <v>177</v>
      </c>
      <c r="I20" s="240" t="s">
        <v>176</v>
      </c>
      <c r="J20" s="235">
        <f t="shared" ca="1" si="1"/>
        <v>11025000</v>
      </c>
      <c r="K20" s="235">
        <f t="shared" ca="1" si="2"/>
        <v>4725000</v>
      </c>
      <c r="L20" s="235">
        <f t="shared" ca="1" si="3"/>
        <v>0</v>
      </c>
      <c r="M20" s="98">
        <f t="shared" ca="1" si="4"/>
        <v>15750000</v>
      </c>
      <c r="N20" s="52">
        <v>13</v>
      </c>
      <c r="O20" s="235" t="s">
        <v>82</v>
      </c>
      <c r="P20" s="235">
        <f t="shared" ca="1" si="5"/>
        <v>651645400</v>
      </c>
      <c r="Q20" s="235">
        <f t="shared" ca="1" si="6"/>
        <v>0</v>
      </c>
      <c r="R20" s="235">
        <f t="shared" ca="1" si="7"/>
        <v>0</v>
      </c>
      <c r="S20" s="98">
        <f t="shared" ca="1" si="8"/>
        <v>651645400</v>
      </c>
      <c r="U20" s="235">
        <f t="shared" ca="1" si="9"/>
        <v>651.6454</v>
      </c>
      <c r="V20" s="235">
        <f t="shared" ca="1" si="9"/>
        <v>0</v>
      </c>
      <c r="W20" s="235">
        <f t="shared" ca="1" si="9"/>
        <v>0</v>
      </c>
      <c r="X20" s="98">
        <f t="shared" ca="1" si="10"/>
        <v>651.6454</v>
      </c>
      <c r="Z20" s="235">
        <v>651.6454</v>
      </c>
      <c r="AA20" s="235">
        <v>0</v>
      </c>
      <c r="AB20" s="235">
        <v>0</v>
      </c>
      <c r="AC20" s="98">
        <f t="shared" si="11"/>
        <v>651.6454</v>
      </c>
    </row>
    <row r="21" spans="1:29">
      <c r="A21" s="235" t="s">
        <v>69</v>
      </c>
      <c r="B21" s="242"/>
      <c r="C21" s="237">
        <v>8040900</v>
      </c>
      <c r="D21" s="237">
        <v>0</v>
      </c>
      <c r="E21" s="237">
        <v>0</v>
      </c>
      <c r="F21" s="238">
        <f t="shared" si="0"/>
        <v>8040900</v>
      </c>
      <c r="G21" s="239"/>
      <c r="H21" s="235" t="s">
        <v>87</v>
      </c>
      <c r="I21" s="240" t="s">
        <v>176</v>
      </c>
      <c r="J21" s="235">
        <f t="shared" ca="1" si="1"/>
        <v>463800</v>
      </c>
      <c r="K21" s="235">
        <f t="shared" ca="1" si="2"/>
        <v>198800</v>
      </c>
      <c r="L21" s="235">
        <f t="shared" ca="1" si="3"/>
        <v>0</v>
      </c>
      <c r="M21" s="98">
        <f t="shared" ca="1" si="4"/>
        <v>662600</v>
      </c>
      <c r="N21" s="52">
        <v>14</v>
      </c>
      <c r="O21" s="235" t="s">
        <v>216</v>
      </c>
      <c r="P21" s="235">
        <f t="shared" ca="1" si="5"/>
        <v>482913182.64999998</v>
      </c>
      <c r="Q21" s="235">
        <f t="shared" ca="1" si="6"/>
        <v>0</v>
      </c>
      <c r="R21" s="235">
        <f t="shared" ca="1" si="7"/>
        <v>0</v>
      </c>
      <c r="S21" s="98">
        <f t="shared" ca="1" si="8"/>
        <v>482913182.64999998</v>
      </c>
      <c r="U21" s="235">
        <f t="shared" ca="1" si="9"/>
        <v>482.91318264999995</v>
      </c>
      <c r="V21" s="235">
        <f t="shared" ca="1" si="9"/>
        <v>0</v>
      </c>
      <c r="W21" s="235">
        <f t="shared" ca="1" si="9"/>
        <v>0</v>
      </c>
      <c r="X21" s="98">
        <f t="shared" ca="1" si="10"/>
        <v>482.91318264999995</v>
      </c>
      <c r="Z21" s="235">
        <v>276.20079964999996</v>
      </c>
      <c r="AA21" s="235">
        <v>0</v>
      </c>
      <c r="AB21" s="235">
        <v>0</v>
      </c>
      <c r="AC21" s="98">
        <f t="shared" si="11"/>
        <v>276.20079964999996</v>
      </c>
    </row>
    <row r="22" spans="1:29">
      <c r="A22" s="235" t="s">
        <v>82</v>
      </c>
      <c r="B22" s="242"/>
      <c r="C22" s="237">
        <v>651645400</v>
      </c>
      <c r="D22" s="237">
        <v>0</v>
      </c>
      <c r="E22" s="237">
        <v>0</v>
      </c>
      <c r="F22" s="238">
        <f t="shared" si="0"/>
        <v>651645400</v>
      </c>
      <c r="G22" s="239"/>
      <c r="H22" s="235" t="s">
        <v>105</v>
      </c>
      <c r="I22" s="240" t="s">
        <v>241</v>
      </c>
      <c r="J22" s="235">
        <f t="shared" ca="1" si="1"/>
        <v>6413500</v>
      </c>
      <c r="K22" s="235">
        <f t="shared" ca="1" si="2"/>
        <v>9405200</v>
      </c>
      <c r="L22" s="235">
        <f t="shared" ca="1" si="3"/>
        <v>0</v>
      </c>
      <c r="M22" s="98">
        <f t="shared" ca="1" si="4"/>
        <v>15818700</v>
      </c>
      <c r="N22" s="52">
        <v>15</v>
      </c>
      <c r="O22" s="235" t="s">
        <v>250</v>
      </c>
      <c r="P22" s="235">
        <f t="shared" ca="1" si="5"/>
        <v>379528700</v>
      </c>
      <c r="Q22" s="235">
        <f t="shared" ca="1" si="6"/>
        <v>0</v>
      </c>
      <c r="R22" s="235">
        <f t="shared" ca="1" si="7"/>
        <v>0</v>
      </c>
      <c r="S22" s="98">
        <f t="shared" ca="1" si="8"/>
        <v>379528700</v>
      </c>
      <c r="U22" s="235">
        <f t="shared" ca="1" si="9"/>
        <v>379.52870000000001</v>
      </c>
      <c r="V22" s="235">
        <f t="shared" ca="1" si="9"/>
        <v>0</v>
      </c>
      <c r="W22" s="235">
        <f t="shared" ca="1" si="9"/>
        <v>0</v>
      </c>
      <c r="X22" s="98">
        <f t="shared" ca="1" si="10"/>
        <v>379.52870000000001</v>
      </c>
      <c r="Z22" s="235">
        <v>379.52870000000001</v>
      </c>
      <c r="AA22" s="235">
        <v>0</v>
      </c>
      <c r="AB22" s="235">
        <v>0</v>
      </c>
      <c r="AC22" s="98">
        <f t="shared" si="11"/>
        <v>379.52870000000001</v>
      </c>
    </row>
    <row r="23" spans="1:29">
      <c r="A23" s="235" t="s">
        <v>159</v>
      </c>
      <c r="B23" s="236"/>
      <c r="C23" s="237">
        <v>853837700</v>
      </c>
      <c r="D23" s="237">
        <v>160958900</v>
      </c>
      <c r="E23" s="237">
        <v>0</v>
      </c>
      <c r="F23" s="238">
        <f t="shared" si="0"/>
        <v>1014796600</v>
      </c>
      <c r="G23" s="239"/>
      <c r="H23" s="235" t="s">
        <v>106</v>
      </c>
      <c r="I23" s="240" t="s">
        <v>111</v>
      </c>
      <c r="J23" s="235">
        <f t="shared" ca="1" si="1"/>
        <v>19530000</v>
      </c>
      <c r="K23" s="235">
        <f t="shared" ca="1" si="2"/>
        <v>0</v>
      </c>
      <c r="L23" s="235">
        <f t="shared" ca="1" si="3"/>
        <v>0</v>
      </c>
      <c r="M23" s="98">
        <f t="shared" ca="1" si="4"/>
        <v>19530000</v>
      </c>
      <c r="N23" s="52">
        <v>16</v>
      </c>
      <c r="O23" s="235" t="s">
        <v>84</v>
      </c>
      <c r="P23" s="235">
        <f t="shared" ca="1" si="5"/>
        <v>394716576.84000003</v>
      </c>
      <c r="Q23" s="235">
        <f t="shared" ca="1" si="6"/>
        <v>10328300</v>
      </c>
      <c r="R23" s="235">
        <f t="shared" ca="1" si="7"/>
        <v>0</v>
      </c>
      <c r="S23" s="98">
        <f t="shared" ca="1" si="8"/>
        <v>405044876.84000003</v>
      </c>
      <c r="U23" s="235">
        <f t="shared" ca="1" si="9"/>
        <v>394.71657684000002</v>
      </c>
      <c r="V23" s="235">
        <f t="shared" ca="1" si="9"/>
        <v>10.3283</v>
      </c>
      <c r="W23" s="235">
        <f t="shared" ca="1" si="9"/>
        <v>0</v>
      </c>
      <c r="X23" s="98">
        <f t="shared" ca="1" si="10"/>
        <v>405.04487684000003</v>
      </c>
      <c r="Z23" s="235">
        <v>305.91889454</v>
      </c>
      <c r="AA23" s="235">
        <v>0</v>
      </c>
      <c r="AB23" s="235">
        <v>0</v>
      </c>
      <c r="AC23" s="98">
        <f t="shared" si="11"/>
        <v>305.91889454</v>
      </c>
    </row>
    <row r="24" spans="1:29">
      <c r="A24" s="235" t="s">
        <v>162</v>
      </c>
      <c r="B24" s="242"/>
      <c r="C24" s="237">
        <v>86111800</v>
      </c>
      <c r="D24" s="237">
        <v>0</v>
      </c>
      <c r="E24" s="237">
        <v>0</v>
      </c>
      <c r="F24" s="238">
        <f t="shared" si="0"/>
        <v>86111800</v>
      </c>
      <c r="G24" s="239"/>
      <c r="H24" s="235" t="s">
        <v>10</v>
      </c>
      <c r="I24" s="240" t="s">
        <v>111</v>
      </c>
      <c r="J24" s="235">
        <f t="shared" ca="1" si="1"/>
        <v>15872300</v>
      </c>
      <c r="K24" s="235">
        <f t="shared" ca="1" si="2"/>
        <v>0</v>
      </c>
      <c r="L24" s="235">
        <f t="shared" ca="1" si="3"/>
        <v>0</v>
      </c>
      <c r="M24" s="98">
        <f t="shared" ca="1" si="4"/>
        <v>15872300</v>
      </c>
      <c r="N24" s="52">
        <v>17</v>
      </c>
      <c r="O24" s="235" t="s">
        <v>8</v>
      </c>
      <c r="P24" s="235">
        <f t="shared" ca="1" si="5"/>
        <v>251141637.44999999</v>
      </c>
      <c r="Q24" s="235">
        <f t="shared" ca="1" si="6"/>
        <v>126527911.45</v>
      </c>
      <c r="R24" s="235">
        <f t="shared" ca="1" si="7"/>
        <v>0</v>
      </c>
      <c r="S24" s="98">
        <f t="shared" ca="1" si="8"/>
        <v>377669548.89999998</v>
      </c>
      <c r="U24" s="235">
        <f t="shared" ca="1" si="9"/>
        <v>251.14163744999999</v>
      </c>
      <c r="V24" s="235">
        <f t="shared" ca="1" si="9"/>
        <v>126.52791145</v>
      </c>
      <c r="W24" s="235">
        <f t="shared" ca="1" si="9"/>
        <v>0</v>
      </c>
      <c r="X24" s="98">
        <f t="shared" ca="1" si="10"/>
        <v>377.6695489</v>
      </c>
      <c r="Z24" s="235">
        <v>186.36904145</v>
      </c>
      <c r="AA24" s="235">
        <v>61.755315450000005</v>
      </c>
      <c r="AB24" s="235">
        <v>0</v>
      </c>
      <c r="AC24" s="98">
        <f t="shared" si="11"/>
        <v>248.12435690000001</v>
      </c>
    </row>
    <row r="25" spans="1:29">
      <c r="A25" s="235" t="s">
        <v>78</v>
      </c>
      <c r="B25" s="242"/>
      <c r="C25" s="237">
        <v>235823800</v>
      </c>
      <c r="D25" s="237">
        <v>20867400</v>
      </c>
      <c r="E25" s="237">
        <v>0</v>
      </c>
      <c r="F25" s="238">
        <f t="shared" si="0"/>
        <v>256691200</v>
      </c>
      <c r="G25" s="239"/>
      <c r="H25" s="235" t="s">
        <v>112</v>
      </c>
      <c r="I25" s="240" t="s">
        <v>241</v>
      </c>
      <c r="J25" s="235">
        <f t="shared" ca="1" si="1"/>
        <v>554000</v>
      </c>
      <c r="K25" s="235">
        <f t="shared" ca="1" si="2"/>
        <v>992000</v>
      </c>
      <c r="L25" s="235">
        <f t="shared" ca="1" si="3"/>
        <v>0</v>
      </c>
      <c r="M25" s="98">
        <f t="shared" ca="1" si="4"/>
        <v>1546000</v>
      </c>
      <c r="N25" s="52">
        <v>18</v>
      </c>
      <c r="O25" s="235" t="s">
        <v>167</v>
      </c>
      <c r="P25" s="235">
        <f t="shared" ca="1" si="5"/>
        <v>326461070.98100001</v>
      </c>
      <c r="Q25" s="235">
        <f t="shared" ca="1" si="6"/>
        <v>0</v>
      </c>
      <c r="R25" s="235">
        <f t="shared" ca="1" si="7"/>
        <v>0</v>
      </c>
      <c r="S25" s="98">
        <f t="shared" ca="1" si="8"/>
        <v>326461070.98100001</v>
      </c>
      <c r="U25" s="235">
        <f t="shared" ca="1" si="9"/>
        <v>326.46107098100003</v>
      </c>
      <c r="V25" s="235">
        <f t="shared" ca="1" si="9"/>
        <v>0</v>
      </c>
      <c r="W25" s="235">
        <f t="shared" ca="1" si="9"/>
        <v>0</v>
      </c>
      <c r="X25" s="98">
        <f t="shared" ca="1" si="10"/>
        <v>326.46107098100003</v>
      </c>
      <c r="Z25" s="235">
        <v>201.254017981</v>
      </c>
      <c r="AA25" s="235">
        <v>0</v>
      </c>
      <c r="AB25" s="235">
        <v>0</v>
      </c>
      <c r="AC25" s="98">
        <f t="shared" si="11"/>
        <v>201.254017981</v>
      </c>
    </row>
    <row r="26" spans="1:29">
      <c r="A26" s="235" t="s">
        <v>77</v>
      </c>
      <c r="B26" s="242"/>
      <c r="C26" s="237">
        <v>76130600</v>
      </c>
      <c r="D26" s="237">
        <v>43582000</v>
      </c>
      <c r="E26" s="237">
        <v>0</v>
      </c>
      <c r="F26" s="238">
        <f t="shared" si="0"/>
        <v>119712600</v>
      </c>
      <c r="G26" s="239"/>
      <c r="H26" s="235" t="s">
        <v>111</v>
      </c>
      <c r="I26" s="240" t="s">
        <v>111</v>
      </c>
      <c r="J26" s="235">
        <f t="shared" ca="1" si="1"/>
        <v>24205681</v>
      </c>
      <c r="K26" s="235">
        <f t="shared" ca="1" si="2"/>
        <v>0</v>
      </c>
      <c r="L26" s="235">
        <f t="shared" ca="1" si="3"/>
        <v>0</v>
      </c>
      <c r="M26" s="98">
        <f t="shared" ca="1" si="4"/>
        <v>24205681</v>
      </c>
      <c r="N26" s="52">
        <v>19</v>
      </c>
      <c r="O26" s="235" t="s">
        <v>243</v>
      </c>
      <c r="P26" s="235">
        <f t="shared" ca="1" si="5"/>
        <v>314677377.5</v>
      </c>
      <c r="Q26" s="235">
        <f t="shared" ca="1" si="6"/>
        <v>0</v>
      </c>
      <c r="R26" s="235">
        <f t="shared" ca="1" si="7"/>
        <v>0</v>
      </c>
      <c r="S26" s="98">
        <f t="shared" ca="1" si="8"/>
        <v>314677377.5</v>
      </c>
      <c r="U26" s="235">
        <f t="shared" ca="1" si="9"/>
        <v>314.67737749999998</v>
      </c>
      <c r="V26" s="235">
        <f t="shared" ca="1" si="9"/>
        <v>0</v>
      </c>
      <c r="W26" s="235">
        <f t="shared" ca="1" si="9"/>
        <v>0</v>
      </c>
      <c r="X26" s="98">
        <f t="shared" ca="1" si="10"/>
        <v>314.67737749999998</v>
      </c>
      <c r="Z26" s="235">
        <v>82.349799000000004</v>
      </c>
      <c r="AA26" s="235">
        <v>0</v>
      </c>
      <c r="AB26" s="235">
        <v>0</v>
      </c>
      <c r="AC26" s="98">
        <f t="shared" si="11"/>
        <v>82.349799000000004</v>
      </c>
    </row>
    <row r="27" spans="1:29">
      <c r="A27" s="235" t="s">
        <v>74</v>
      </c>
      <c r="B27" s="236"/>
      <c r="C27" s="237">
        <v>10480000</v>
      </c>
      <c r="D27" s="237">
        <v>0</v>
      </c>
      <c r="E27" s="237">
        <v>0</v>
      </c>
      <c r="F27" s="238">
        <f t="shared" si="0"/>
        <v>10480000</v>
      </c>
      <c r="G27" s="243"/>
      <c r="H27" s="235" t="s">
        <v>123</v>
      </c>
      <c r="I27" s="240" t="s">
        <v>241</v>
      </c>
      <c r="J27" s="235">
        <f t="shared" ca="1" si="1"/>
        <v>14597850</v>
      </c>
      <c r="K27" s="235">
        <f t="shared" ca="1" si="2"/>
        <v>1343980</v>
      </c>
      <c r="L27" s="235">
        <f t="shared" ca="1" si="3"/>
        <v>0</v>
      </c>
      <c r="M27" s="98">
        <f t="shared" ca="1" si="4"/>
        <v>15941830</v>
      </c>
      <c r="N27" s="52">
        <v>20</v>
      </c>
      <c r="O27" s="235" t="s">
        <v>207</v>
      </c>
      <c r="P27" s="235">
        <f t="shared" ca="1" si="5"/>
        <v>51374326</v>
      </c>
      <c r="Q27" s="235">
        <f t="shared" ca="1" si="6"/>
        <v>150572026</v>
      </c>
      <c r="R27" s="235">
        <f t="shared" ca="1" si="7"/>
        <v>0</v>
      </c>
      <c r="S27" s="98">
        <f t="shared" ca="1" si="8"/>
        <v>201946352</v>
      </c>
      <c r="U27" s="235">
        <f t="shared" ca="1" si="9"/>
        <v>51.374326000000003</v>
      </c>
      <c r="V27" s="235">
        <f t="shared" ca="1" si="9"/>
        <v>150.57202599999999</v>
      </c>
      <c r="W27" s="235">
        <f t="shared" ca="1" si="9"/>
        <v>0</v>
      </c>
      <c r="X27" s="98">
        <f t="shared" ca="1" si="10"/>
        <v>201.94635199999999</v>
      </c>
      <c r="Z27" s="235">
        <v>51.374326000000003</v>
      </c>
      <c r="AA27" s="235">
        <v>150.57202599999999</v>
      </c>
      <c r="AB27" s="235">
        <v>0</v>
      </c>
      <c r="AC27" s="98">
        <f t="shared" si="11"/>
        <v>201.94635199999999</v>
      </c>
    </row>
    <row r="28" spans="1:29">
      <c r="A28" s="235" t="s">
        <v>85</v>
      </c>
      <c r="B28" s="242"/>
      <c r="C28" s="237">
        <v>8616000</v>
      </c>
      <c r="D28" s="237">
        <v>0</v>
      </c>
      <c r="E28" s="237">
        <v>0</v>
      </c>
      <c r="F28" s="238">
        <f t="shared" si="0"/>
        <v>8616000</v>
      </c>
      <c r="G28" s="239"/>
      <c r="H28" s="235" t="s">
        <v>127</v>
      </c>
      <c r="I28" s="240" t="s">
        <v>127</v>
      </c>
      <c r="J28" s="235">
        <f t="shared" ca="1" si="1"/>
        <v>8752940</v>
      </c>
      <c r="K28" s="235">
        <f t="shared" ca="1" si="2"/>
        <v>8752940</v>
      </c>
      <c r="L28" s="235">
        <f t="shared" ca="1" si="3"/>
        <v>0</v>
      </c>
      <c r="M28" s="98">
        <f t="shared" ca="1" si="4"/>
        <v>17505880</v>
      </c>
      <c r="N28" s="52">
        <v>21</v>
      </c>
      <c r="O28" s="235" t="s">
        <v>9</v>
      </c>
      <c r="P28" s="235">
        <f t="shared" ca="1" si="5"/>
        <v>116665812</v>
      </c>
      <c r="Q28" s="235">
        <f t="shared" ca="1" si="6"/>
        <v>84147332.5</v>
      </c>
      <c r="R28" s="235">
        <f t="shared" ca="1" si="7"/>
        <v>0</v>
      </c>
      <c r="S28" s="98">
        <f t="shared" ca="1" si="8"/>
        <v>200813144.5</v>
      </c>
      <c r="U28" s="235">
        <f t="shared" ca="1" si="9"/>
        <v>116.665812</v>
      </c>
      <c r="V28" s="235">
        <f t="shared" ca="1" si="9"/>
        <v>84.147332500000005</v>
      </c>
      <c r="W28" s="235">
        <f t="shared" ca="1" si="9"/>
        <v>0</v>
      </c>
      <c r="X28" s="98">
        <f t="shared" ca="1" si="10"/>
        <v>200.81314450000002</v>
      </c>
      <c r="Z28" s="235">
        <v>116.665812</v>
      </c>
      <c r="AA28" s="235">
        <v>84.147332500000005</v>
      </c>
      <c r="AB28" s="235">
        <v>0</v>
      </c>
      <c r="AC28" s="98">
        <f t="shared" si="11"/>
        <v>200.81314450000002</v>
      </c>
    </row>
    <row r="29" spans="1:29">
      <c r="A29" s="235" t="s">
        <v>166</v>
      </c>
      <c r="B29" s="242"/>
      <c r="C29" s="237">
        <v>124300000</v>
      </c>
      <c r="D29" s="237">
        <v>43024000</v>
      </c>
      <c r="E29" s="237">
        <v>0</v>
      </c>
      <c r="F29" s="238">
        <f t="shared" si="0"/>
        <v>167324000</v>
      </c>
      <c r="G29" s="239"/>
      <c r="H29" s="235" t="s">
        <v>68</v>
      </c>
      <c r="I29" s="240" t="s">
        <v>127</v>
      </c>
      <c r="J29" s="235">
        <f t="shared" ca="1" si="1"/>
        <v>370028000</v>
      </c>
      <c r="K29" s="235">
        <f t="shared" ca="1" si="2"/>
        <v>99160200</v>
      </c>
      <c r="L29" s="235">
        <f t="shared" ca="1" si="3"/>
        <v>0</v>
      </c>
      <c r="M29" s="98">
        <f t="shared" ca="1" si="4"/>
        <v>469188200</v>
      </c>
      <c r="N29" s="52">
        <v>22</v>
      </c>
      <c r="O29" s="235" t="s">
        <v>202</v>
      </c>
      <c r="P29" s="235">
        <f t="shared" ca="1" si="5"/>
        <v>153902340.34999999</v>
      </c>
      <c r="Q29" s="235">
        <f t="shared" ca="1" si="6"/>
        <v>30739340.350000001</v>
      </c>
      <c r="R29" s="235">
        <f t="shared" ca="1" si="7"/>
        <v>0</v>
      </c>
      <c r="S29" s="98">
        <f t="shared" ca="1" si="8"/>
        <v>184641680.69999999</v>
      </c>
      <c r="U29" s="235">
        <f t="shared" ca="1" si="9"/>
        <v>153.90234035</v>
      </c>
      <c r="V29" s="235">
        <f t="shared" ca="1" si="9"/>
        <v>30.739340350000003</v>
      </c>
      <c r="W29" s="235">
        <f t="shared" ca="1" si="9"/>
        <v>0</v>
      </c>
      <c r="X29" s="98">
        <f t="shared" ca="1" si="10"/>
        <v>184.64168069999999</v>
      </c>
      <c r="Z29" s="235">
        <v>123.483</v>
      </c>
      <c r="AA29" s="235">
        <v>0.32</v>
      </c>
      <c r="AB29" s="235">
        <v>0</v>
      </c>
      <c r="AC29" s="98">
        <f t="shared" si="11"/>
        <v>123.803</v>
      </c>
    </row>
    <row r="30" spans="1:29">
      <c r="A30" s="235" t="s">
        <v>84</v>
      </c>
      <c r="B30" s="236"/>
      <c r="C30" s="237">
        <v>57350000</v>
      </c>
      <c r="D30" s="237">
        <v>0</v>
      </c>
      <c r="E30" s="237">
        <v>0</v>
      </c>
      <c r="F30" s="238">
        <f t="shared" si="0"/>
        <v>57350000</v>
      </c>
      <c r="G30" s="239"/>
      <c r="H30" s="235" t="s">
        <v>47</v>
      </c>
      <c r="I30" s="240" t="s">
        <v>127</v>
      </c>
      <c r="J30" s="235">
        <f t="shared" ca="1" si="1"/>
        <v>24728153723.700848</v>
      </c>
      <c r="K30" s="235">
        <f t="shared" ca="1" si="2"/>
        <v>23919087941.990852</v>
      </c>
      <c r="L30" s="235">
        <f t="shared" ca="1" si="3"/>
        <v>0</v>
      </c>
      <c r="M30" s="98">
        <f t="shared" ca="1" si="4"/>
        <v>48647241665.691696</v>
      </c>
      <c r="N30" s="52">
        <v>23</v>
      </c>
      <c r="O30" s="235" t="s">
        <v>116</v>
      </c>
      <c r="P30" s="235">
        <f t="shared" ca="1" si="5"/>
        <v>162592501.13999999</v>
      </c>
      <c r="Q30" s="235">
        <f t="shared" ca="1" si="6"/>
        <v>0</v>
      </c>
      <c r="R30" s="235">
        <f t="shared" ca="1" si="7"/>
        <v>0</v>
      </c>
      <c r="S30" s="98">
        <f t="shared" ca="1" si="8"/>
        <v>162592501.13999999</v>
      </c>
      <c r="U30" s="235">
        <f t="shared" ca="1" si="9"/>
        <v>162.59250114</v>
      </c>
      <c r="V30" s="235">
        <f t="shared" ca="1" si="9"/>
        <v>0</v>
      </c>
      <c r="W30" s="235">
        <f t="shared" ca="1" si="9"/>
        <v>0</v>
      </c>
      <c r="X30" s="98">
        <f t="shared" ca="1" si="10"/>
        <v>162.59250114</v>
      </c>
      <c r="Z30" s="235">
        <v>155.23634699999999</v>
      </c>
      <c r="AA30" s="235">
        <v>0</v>
      </c>
      <c r="AB30" s="235">
        <v>0</v>
      </c>
      <c r="AC30" s="98">
        <f t="shared" si="11"/>
        <v>155.23634699999999</v>
      </c>
    </row>
    <row r="31" spans="1:29">
      <c r="A31" s="235" t="s">
        <v>83</v>
      </c>
      <c r="B31" s="236"/>
      <c r="C31" s="237">
        <v>71025000</v>
      </c>
      <c r="D31" s="237">
        <v>0</v>
      </c>
      <c r="E31" s="237">
        <v>0</v>
      </c>
      <c r="F31" s="238">
        <f t="shared" si="0"/>
        <v>71025000</v>
      </c>
      <c r="G31" s="239"/>
      <c r="H31" s="235" t="s">
        <v>179</v>
      </c>
      <c r="I31" s="240" t="s">
        <v>127</v>
      </c>
      <c r="J31" s="235">
        <f t="shared" ca="1" si="1"/>
        <v>6344028</v>
      </c>
      <c r="K31" s="235">
        <f t="shared" ca="1" si="2"/>
        <v>6344028</v>
      </c>
      <c r="L31" s="235">
        <f t="shared" ca="1" si="3"/>
        <v>0</v>
      </c>
      <c r="M31" s="98">
        <f t="shared" ca="1" si="4"/>
        <v>12688056</v>
      </c>
      <c r="N31" s="52">
        <v>24</v>
      </c>
      <c r="O31" s="235" t="s">
        <v>165</v>
      </c>
      <c r="P31" s="235">
        <f t="shared" ca="1" si="5"/>
        <v>40692990.129999995</v>
      </c>
      <c r="Q31" s="235">
        <f t="shared" ca="1" si="6"/>
        <v>40692990.129999995</v>
      </c>
      <c r="R31" s="235">
        <f t="shared" ca="1" si="7"/>
        <v>0</v>
      </c>
      <c r="S31" s="98">
        <f t="shared" ca="1" si="8"/>
        <v>81385980.25999999</v>
      </c>
      <c r="U31" s="235">
        <f t="shared" ca="1" si="9"/>
        <v>40.692990129999998</v>
      </c>
      <c r="V31" s="235">
        <f t="shared" ca="1" si="9"/>
        <v>40.692990129999998</v>
      </c>
      <c r="W31" s="235">
        <f t="shared" ca="1" si="9"/>
        <v>0</v>
      </c>
      <c r="X31" s="98">
        <f t="shared" ca="1" si="10"/>
        <v>81.385980259999997</v>
      </c>
      <c r="Z31" s="235">
        <v>3.0834350000000001</v>
      </c>
      <c r="AA31" s="235">
        <v>3.0834350000000001</v>
      </c>
      <c r="AB31" s="235">
        <v>0</v>
      </c>
      <c r="AC31" s="98">
        <f t="shared" si="11"/>
        <v>6.1668700000000003</v>
      </c>
    </row>
    <row r="32" spans="1:29">
      <c r="A32" s="235" t="s">
        <v>147</v>
      </c>
      <c r="B32" s="236"/>
      <c r="C32" s="237">
        <v>908442100</v>
      </c>
      <c r="D32" s="237">
        <v>945425000</v>
      </c>
      <c r="E32" s="237">
        <v>0</v>
      </c>
      <c r="F32" s="238">
        <f t="shared" si="0"/>
        <v>1853867100</v>
      </c>
      <c r="G32" s="239"/>
      <c r="H32" s="235" t="s">
        <v>20</v>
      </c>
      <c r="I32" s="240" t="s">
        <v>127</v>
      </c>
      <c r="J32" s="235">
        <f t="shared" ca="1" si="1"/>
        <v>40745766.909999996</v>
      </c>
      <c r="K32" s="235">
        <f t="shared" ca="1" si="2"/>
        <v>40745766.909999996</v>
      </c>
      <c r="L32" s="235">
        <f t="shared" ca="1" si="3"/>
        <v>0</v>
      </c>
      <c r="M32" s="98">
        <f t="shared" ca="1" si="4"/>
        <v>81491533.819999993</v>
      </c>
      <c r="N32" s="52">
        <v>25</v>
      </c>
      <c r="O32" s="235" t="s">
        <v>86</v>
      </c>
      <c r="P32" s="235">
        <f t="shared" ca="1" si="5"/>
        <v>81223900</v>
      </c>
      <c r="Q32" s="235">
        <f t="shared" ca="1" si="6"/>
        <v>0</v>
      </c>
      <c r="R32" s="235">
        <f t="shared" ca="1" si="7"/>
        <v>0</v>
      </c>
      <c r="S32" s="98">
        <f t="shared" ca="1" si="8"/>
        <v>81223900</v>
      </c>
      <c r="U32" s="235">
        <f t="shared" ca="1" si="9"/>
        <v>81.2239</v>
      </c>
      <c r="V32" s="235">
        <f t="shared" ca="1" si="9"/>
        <v>0</v>
      </c>
      <c r="W32" s="235">
        <f t="shared" ca="1" si="9"/>
        <v>0</v>
      </c>
      <c r="X32" s="98">
        <f t="shared" ca="1" si="10"/>
        <v>81.2239</v>
      </c>
      <c r="Z32" s="235">
        <v>81.2239</v>
      </c>
      <c r="AA32" s="235">
        <v>0</v>
      </c>
      <c r="AB32" s="235">
        <v>0</v>
      </c>
      <c r="AC32" s="98">
        <f t="shared" si="11"/>
        <v>81.2239</v>
      </c>
    </row>
    <row r="33" spans="1:29">
      <c r="A33" s="235" t="s">
        <v>75</v>
      </c>
      <c r="B33" s="236"/>
      <c r="C33" s="237">
        <v>19040000</v>
      </c>
      <c r="D33" s="237">
        <v>46770000</v>
      </c>
      <c r="E33" s="237">
        <v>0</v>
      </c>
      <c r="F33" s="238">
        <f t="shared" si="0"/>
        <v>65810000</v>
      </c>
      <c r="G33" s="239"/>
      <c r="H33" s="235" t="s">
        <v>21</v>
      </c>
      <c r="I33" s="240" t="s">
        <v>127</v>
      </c>
      <c r="J33" s="235">
        <f t="shared" ca="1" si="1"/>
        <v>153969796.37599999</v>
      </c>
      <c r="K33" s="235">
        <f t="shared" ca="1" si="2"/>
        <v>153969796.37599999</v>
      </c>
      <c r="L33" s="235">
        <f t="shared" ca="1" si="3"/>
        <v>0</v>
      </c>
      <c r="M33" s="98">
        <f t="shared" ca="1" si="4"/>
        <v>307939592.75199997</v>
      </c>
      <c r="N33" s="52">
        <v>26</v>
      </c>
      <c r="O33" s="235" t="s">
        <v>111</v>
      </c>
      <c r="P33" s="235">
        <f t="shared" ca="1" si="5"/>
        <v>59607981</v>
      </c>
      <c r="Q33" s="235">
        <f t="shared" ca="1" si="6"/>
        <v>0</v>
      </c>
      <c r="R33" s="235">
        <f t="shared" ca="1" si="7"/>
        <v>0</v>
      </c>
      <c r="S33" s="98">
        <f t="shared" ca="1" si="8"/>
        <v>59607981</v>
      </c>
      <c r="U33" s="235">
        <f t="shared" ca="1" si="9"/>
        <v>59.607981000000002</v>
      </c>
      <c r="V33" s="235">
        <f t="shared" ca="1" si="9"/>
        <v>0</v>
      </c>
      <c r="W33" s="235">
        <f t="shared" ca="1" si="9"/>
        <v>0</v>
      </c>
      <c r="X33" s="98">
        <f t="shared" ca="1" si="10"/>
        <v>59.607981000000002</v>
      </c>
      <c r="Z33" s="235">
        <v>59.607981000000002</v>
      </c>
      <c r="AA33" s="235">
        <v>0</v>
      </c>
      <c r="AB33" s="235">
        <v>0</v>
      </c>
      <c r="AC33" s="98">
        <f t="shared" si="11"/>
        <v>59.607981000000002</v>
      </c>
    </row>
    <row r="34" spans="1:29" ht="14.25" thickBot="1">
      <c r="A34" s="235" t="s">
        <v>70</v>
      </c>
      <c r="B34" s="244"/>
      <c r="C34" s="245">
        <v>200837000</v>
      </c>
      <c r="D34" s="245">
        <v>77037500</v>
      </c>
      <c r="E34" s="245">
        <v>0</v>
      </c>
      <c r="F34" s="246">
        <f t="shared" si="0"/>
        <v>277874500</v>
      </c>
      <c r="G34" s="239"/>
      <c r="H34" s="235" t="s">
        <v>19</v>
      </c>
      <c r="I34" s="240" t="s">
        <v>127</v>
      </c>
      <c r="J34" s="235">
        <f t="shared" ca="1" si="1"/>
        <v>79072574.123199999</v>
      </c>
      <c r="K34" s="235">
        <f t="shared" ca="1" si="2"/>
        <v>79072574.123199999</v>
      </c>
      <c r="L34" s="235">
        <f t="shared" ca="1" si="3"/>
        <v>0</v>
      </c>
      <c r="M34" s="98">
        <f t="shared" ca="1" si="4"/>
        <v>158145148.2464</v>
      </c>
      <c r="N34" s="52">
        <v>27</v>
      </c>
      <c r="O34" s="235" t="s">
        <v>100</v>
      </c>
      <c r="P34" s="235">
        <f t="shared" ca="1" si="5"/>
        <v>56919270</v>
      </c>
      <c r="Q34" s="235">
        <f t="shared" ca="1" si="6"/>
        <v>0</v>
      </c>
      <c r="R34" s="235">
        <f t="shared" ca="1" si="7"/>
        <v>0</v>
      </c>
      <c r="S34" s="98">
        <f t="shared" ca="1" si="8"/>
        <v>56919270</v>
      </c>
      <c r="U34" s="235">
        <f t="shared" ca="1" si="9"/>
        <v>56.919269999999997</v>
      </c>
      <c r="V34" s="235">
        <f t="shared" ca="1" si="9"/>
        <v>0</v>
      </c>
      <c r="W34" s="235">
        <f t="shared" ca="1" si="9"/>
        <v>0</v>
      </c>
      <c r="X34" s="98">
        <f t="shared" ca="1" si="10"/>
        <v>56.919269999999997</v>
      </c>
      <c r="Z34" s="235">
        <v>56.919269999999997</v>
      </c>
      <c r="AA34" s="235">
        <v>0</v>
      </c>
      <c r="AB34" s="235">
        <v>0</v>
      </c>
      <c r="AC34" s="98">
        <f t="shared" si="11"/>
        <v>56.919269999999997</v>
      </c>
    </row>
    <row r="35" spans="1:29" ht="16.5" thickBot="1">
      <c r="A35" s="50" t="s">
        <v>141</v>
      </c>
      <c r="B35" s="247"/>
      <c r="C35" s="91">
        <f>SUM(C8:C34)</f>
        <v>7149692100</v>
      </c>
      <c r="D35" s="91">
        <f>SUM(D8:D34)</f>
        <v>2291861380</v>
      </c>
      <c r="E35" s="91">
        <f>SUM(E8:E34)</f>
        <v>0</v>
      </c>
      <c r="F35" s="91">
        <f>SUM(F8:F34)</f>
        <v>9441553480</v>
      </c>
      <c r="G35" s="248"/>
      <c r="H35" s="235" t="s">
        <v>15</v>
      </c>
      <c r="I35" s="240" t="s">
        <v>127</v>
      </c>
      <c r="J35" s="235">
        <f t="shared" ca="1" si="1"/>
        <v>690276462.278</v>
      </c>
      <c r="K35" s="235">
        <f t="shared" ca="1" si="2"/>
        <v>690276462.278</v>
      </c>
      <c r="L35" s="235">
        <f t="shared" ca="1" si="3"/>
        <v>0</v>
      </c>
      <c r="M35" s="98">
        <f t="shared" ca="1" si="4"/>
        <v>1380552924.556</v>
      </c>
      <c r="N35" s="52">
        <v>28</v>
      </c>
      <c r="O35" s="235" t="s">
        <v>1</v>
      </c>
      <c r="P35" s="235">
        <f t="shared" ca="1" si="5"/>
        <v>34990903</v>
      </c>
      <c r="Q35" s="235">
        <f t="shared" ca="1" si="6"/>
        <v>14996101</v>
      </c>
      <c r="R35" s="235">
        <f t="shared" ca="1" si="7"/>
        <v>0</v>
      </c>
      <c r="S35" s="98">
        <f t="shared" ca="1" si="8"/>
        <v>49987004</v>
      </c>
      <c r="U35" s="235">
        <f t="shared" ca="1" si="9"/>
        <v>34.990903000000003</v>
      </c>
      <c r="V35" s="235">
        <f t="shared" ca="1" si="9"/>
        <v>14.996100999999999</v>
      </c>
      <c r="W35" s="235">
        <f t="shared" ca="1" si="9"/>
        <v>0</v>
      </c>
      <c r="X35" s="98">
        <f t="shared" ca="1" si="10"/>
        <v>49.987003999999999</v>
      </c>
      <c r="Z35" s="235">
        <v>34.990903000000003</v>
      </c>
      <c r="AA35" s="235">
        <v>14.996100999999999</v>
      </c>
      <c r="AB35" s="235">
        <v>0</v>
      </c>
      <c r="AC35" s="98">
        <f t="shared" si="11"/>
        <v>49.987003999999999</v>
      </c>
    </row>
    <row r="36" spans="1:29" ht="14.25" thickBot="1">
      <c r="C36" s="214">
        <f>+C35-'[6]1999'!D242</f>
        <v>0</v>
      </c>
      <c r="D36" s="214">
        <f>+D35-'[6]1999'!E242</f>
        <v>0</v>
      </c>
      <c r="E36" s="214">
        <v>0</v>
      </c>
      <c r="F36" s="214">
        <f>+F35-'[6]1999'!F242</f>
        <v>0</v>
      </c>
      <c r="H36" s="235" t="s">
        <v>155</v>
      </c>
      <c r="I36" s="240" t="s">
        <v>155</v>
      </c>
      <c r="J36" s="235">
        <f t="shared" ca="1" si="1"/>
        <v>9827869631.039999</v>
      </c>
      <c r="K36" s="235">
        <f t="shared" ca="1" si="2"/>
        <v>0</v>
      </c>
      <c r="L36" s="235">
        <f t="shared" ca="1" si="3"/>
        <v>1042638606.605</v>
      </c>
      <c r="M36" s="98">
        <f t="shared" ca="1" si="4"/>
        <v>10870508237.644999</v>
      </c>
      <c r="N36" s="52">
        <v>29</v>
      </c>
      <c r="O36" s="235" t="s">
        <v>241</v>
      </c>
      <c r="P36" s="235">
        <f t="shared" ca="1" si="5"/>
        <v>21565350</v>
      </c>
      <c r="Q36" s="235">
        <f t="shared" ca="1" si="6"/>
        <v>11741180</v>
      </c>
      <c r="R36" s="235">
        <f t="shared" ca="1" si="7"/>
        <v>0</v>
      </c>
      <c r="S36" s="98">
        <f t="shared" ca="1" si="8"/>
        <v>33306530</v>
      </c>
      <c r="U36" s="235">
        <f t="shared" ca="1" si="9"/>
        <v>21.565349999999999</v>
      </c>
      <c r="V36" s="235">
        <f t="shared" ca="1" si="9"/>
        <v>11.74118</v>
      </c>
      <c r="W36" s="235">
        <f t="shared" ca="1" si="9"/>
        <v>0</v>
      </c>
      <c r="X36" s="98">
        <f t="shared" ca="1" si="10"/>
        <v>33.306529999999995</v>
      </c>
      <c r="Z36" s="235">
        <v>21.565349999999999</v>
      </c>
      <c r="AA36" s="235">
        <v>11.74118</v>
      </c>
      <c r="AB36" s="235">
        <v>0</v>
      </c>
      <c r="AC36" s="98">
        <f t="shared" si="11"/>
        <v>33.306529999999995</v>
      </c>
    </row>
    <row r="37" spans="1:29" ht="16.5" thickBot="1">
      <c r="A37" s="686" t="s">
        <v>196</v>
      </c>
      <c r="B37" s="687"/>
      <c r="C37" s="687"/>
      <c r="D37" s="687"/>
      <c r="E37" s="687"/>
      <c r="F37" s="688"/>
      <c r="G37" s="227"/>
      <c r="H37" s="235" t="s">
        <v>180</v>
      </c>
      <c r="I37" s="240" t="s">
        <v>155</v>
      </c>
      <c r="J37" s="235">
        <f t="shared" ca="1" si="1"/>
        <v>383580240</v>
      </c>
      <c r="K37" s="235">
        <f t="shared" ca="1" si="2"/>
        <v>0</v>
      </c>
      <c r="L37" s="235">
        <f t="shared" ca="1" si="3"/>
        <v>0</v>
      </c>
      <c r="M37" s="98">
        <f t="shared" ca="1" si="4"/>
        <v>383580240</v>
      </c>
      <c r="N37" s="52">
        <v>30</v>
      </c>
      <c r="O37" s="235" t="s">
        <v>7</v>
      </c>
      <c r="P37" s="235">
        <f t="shared" ca="1" si="5"/>
        <v>17020083</v>
      </c>
      <c r="Q37" s="235">
        <f t="shared" ca="1" si="6"/>
        <v>0</v>
      </c>
      <c r="R37" s="235">
        <f t="shared" ca="1" si="7"/>
        <v>0</v>
      </c>
      <c r="S37" s="98">
        <f t="shared" ca="1" si="8"/>
        <v>17020083</v>
      </c>
      <c r="T37" s="234"/>
      <c r="U37" s="235">
        <f t="shared" ca="1" si="9"/>
        <v>17.020083</v>
      </c>
      <c r="V37" s="235">
        <f t="shared" ca="1" si="9"/>
        <v>0</v>
      </c>
      <c r="W37" s="235">
        <f t="shared" ca="1" si="9"/>
        <v>0</v>
      </c>
      <c r="X37" s="98">
        <f t="shared" ca="1" si="10"/>
        <v>17.020083</v>
      </c>
      <c r="Y37" s="234"/>
      <c r="Z37" s="235">
        <v>17.020083</v>
      </c>
      <c r="AA37" s="235">
        <v>0</v>
      </c>
      <c r="AB37" s="235">
        <v>0</v>
      </c>
      <c r="AC37" s="98">
        <f t="shared" si="11"/>
        <v>17.020083</v>
      </c>
    </row>
    <row r="38" spans="1:29" s="234" customFormat="1" ht="27">
      <c r="A38" s="249" t="s">
        <v>142</v>
      </c>
      <c r="B38" s="137" t="s">
        <v>171</v>
      </c>
      <c r="C38" s="229" t="s">
        <v>214</v>
      </c>
      <c r="D38" s="250" t="s">
        <v>137</v>
      </c>
      <c r="E38" s="137" t="s">
        <v>201</v>
      </c>
      <c r="F38" s="251" t="s">
        <v>135</v>
      </c>
      <c r="G38" s="197"/>
      <c r="H38" s="235" t="s">
        <v>181</v>
      </c>
      <c r="I38" s="240" t="s">
        <v>155</v>
      </c>
      <c r="J38" s="235">
        <f t="shared" ca="1" si="1"/>
        <v>325705055</v>
      </c>
      <c r="K38" s="235">
        <f t="shared" ca="1" si="2"/>
        <v>0</v>
      </c>
      <c r="L38" s="235">
        <f t="shared" ca="1" si="3"/>
        <v>0</v>
      </c>
      <c r="M38" s="98">
        <f t="shared" ca="1" si="4"/>
        <v>325705055</v>
      </c>
      <c r="N38" s="52">
        <v>31</v>
      </c>
      <c r="O38" s="235" t="s">
        <v>0</v>
      </c>
      <c r="P38" s="235">
        <f t="shared" ca="1" si="5"/>
        <v>7365655</v>
      </c>
      <c r="Q38" s="235">
        <f t="shared" ca="1" si="6"/>
        <v>7365655</v>
      </c>
      <c r="R38" s="235">
        <f t="shared" ca="1" si="7"/>
        <v>0</v>
      </c>
      <c r="S38" s="98">
        <f t="shared" ca="1" si="8"/>
        <v>14731310</v>
      </c>
      <c r="T38" s="52"/>
      <c r="U38" s="235">
        <f t="shared" ca="1" si="9"/>
        <v>7.3656550000000003</v>
      </c>
      <c r="V38" s="235">
        <f t="shared" ca="1" si="9"/>
        <v>7.3656550000000003</v>
      </c>
      <c r="W38" s="235">
        <f t="shared" ca="1" si="9"/>
        <v>0</v>
      </c>
      <c r="X38" s="98">
        <f t="shared" ca="1" si="10"/>
        <v>14.731310000000001</v>
      </c>
      <c r="Y38" s="52"/>
      <c r="Z38" s="235">
        <v>7.3656550000000003</v>
      </c>
      <c r="AA38" s="235">
        <v>7.3656550000000003</v>
      </c>
      <c r="AB38" s="235">
        <v>0</v>
      </c>
      <c r="AC38" s="98">
        <f t="shared" si="11"/>
        <v>14.731310000000001</v>
      </c>
    </row>
    <row r="39" spans="1:29">
      <c r="A39" s="235" t="s">
        <v>162</v>
      </c>
      <c r="B39" s="252"/>
      <c r="C39" s="237">
        <v>259800000</v>
      </c>
      <c r="D39" s="237">
        <v>0</v>
      </c>
      <c r="E39" s="237">
        <v>0</v>
      </c>
      <c r="F39" s="238">
        <f>SUM(C39:D39)</f>
        <v>259800000</v>
      </c>
      <c r="G39" s="239"/>
      <c r="H39" s="235" t="s">
        <v>93</v>
      </c>
      <c r="I39" s="240" t="s">
        <v>155</v>
      </c>
      <c r="J39" s="235">
        <f t="shared" ca="1" si="1"/>
        <v>25198000</v>
      </c>
      <c r="K39" s="235">
        <f t="shared" ca="1" si="2"/>
        <v>0</v>
      </c>
      <c r="L39" s="235">
        <f t="shared" ca="1" si="3"/>
        <v>0</v>
      </c>
      <c r="M39" s="98">
        <f t="shared" ca="1" si="4"/>
        <v>25198000</v>
      </c>
      <c r="N39" s="52">
        <v>32</v>
      </c>
      <c r="O39" s="235" t="s">
        <v>246</v>
      </c>
      <c r="P39" s="235">
        <f t="shared" ca="1" si="5"/>
        <v>3962696</v>
      </c>
      <c r="Q39" s="235">
        <f t="shared" ca="1" si="6"/>
        <v>9246426</v>
      </c>
      <c r="R39" s="235">
        <f t="shared" ca="1" si="7"/>
        <v>0</v>
      </c>
      <c r="S39" s="98">
        <f t="shared" ca="1" si="8"/>
        <v>13209122</v>
      </c>
      <c r="U39" s="235">
        <f t="shared" ca="1" si="9"/>
        <v>3.9626960000000002</v>
      </c>
      <c r="V39" s="235">
        <f t="shared" ca="1" si="9"/>
        <v>9.2464259999999996</v>
      </c>
      <c r="W39" s="235">
        <f t="shared" ca="1" si="9"/>
        <v>0</v>
      </c>
      <c r="X39" s="98">
        <f t="shared" ca="1" si="10"/>
        <v>13.209122000000001</v>
      </c>
      <c r="Z39" s="235">
        <v>3.9626960000000002</v>
      </c>
      <c r="AA39" s="235">
        <v>9.2464259999999996</v>
      </c>
      <c r="AB39" s="235">
        <v>0</v>
      </c>
      <c r="AC39" s="98">
        <f t="shared" si="11"/>
        <v>13.209122000000001</v>
      </c>
    </row>
    <row r="40" spans="1:29" ht="14.25" thickBot="1">
      <c r="A40" s="235" t="s">
        <v>147</v>
      </c>
      <c r="B40" s="252"/>
      <c r="C40" s="237">
        <v>12481200</v>
      </c>
      <c r="D40" s="237">
        <v>8321000</v>
      </c>
      <c r="E40" s="237">
        <v>0</v>
      </c>
      <c r="F40" s="238">
        <f>SUM(C40:D40)</f>
        <v>20802200</v>
      </c>
      <c r="G40" s="239"/>
      <c r="H40" s="235" t="s">
        <v>89</v>
      </c>
      <c r="I40" s="240" t="s">
        <v>127</v>
      </c>
      <c r="J40" s="235">
        <f t="shared" ca="1" si="1"/>
        <v>2561900</v>
      </c>
      <c r="K40" s="235">
        <f t="shared" ca="1" si="2"/>
        <v>961700</v>
      </c>
      <c r="L40" s="235">
        <f t="shared" ca="1" si="3"/>
        <v>0</v>
      </c>
      <c r="M40" s="98">
        <f t="shared" ca="1" si="4"/>
        <v>3523600</v>
      </c>
      <c r="N40" s="52">
        <v>33</v>
      </c>
      <c r="O40" s="235" t="s">
        <v>85</v>
      </c>
      <c r="P40" s="235">
        <f t="shared" ca="1" si="5"/>
        <v>8616000</v>
      </c>
      <c r="Q40" s="235">
        <f t="shared" ca="1" si="6"/>
        <v>0</v>
      </c>
      <c r="R40" s="235">
        <f t="shared" ca="1" si="7"/>
        <v>0</v>
      </c>
      <c r="S40" s="98">
        <f t="shared" ca="1" si="8"/>
        <v>8616000</v>
      </c>
      <c r="U40" s="235">
        <f t="shared" ca="1" si="9"/>
        <v>8.6159999999999997</v>
      </c>
      <c r="V40" s="235">
        <f t="shared" ca="1" si="9"/>
        <v>0</v>
      </c>
      <c r="W40" s="235">
        <f t="shared" ca="1" si="9"/>
        <v>0</v>
      </c>
      <c r="X40" s="98">
        <f t="shared" ca="1" si="10"/>
        <v>8.6159999999999997</v>
      </c>
      <c r="Z40" s="235">
        <v>8.6159999999999997</v>
      </c>
      <c r="AA40" s="235">
        <v>0</v>
      </c>
      <c r="AB40" s="235">
        <v>0</v>
      </c>
      <c r="AC40" s="98">
        <f t="shared" si="11"/>
        <v>8.6159999999999997</v>
      </c>
    </row>
    <row r="41" spans="1:29" ht="18.75" thickBot="1">
      <c r="A41" s="235" t="s">
        <v>75</v>
      </c>
      <c r="B41" s="253"/>
      <c r="C41" s="245">
        <v>1918800</v>
      </c>
      <c r="D41" s="245">
        <v>1279000</v>
      </c>
      <c r="E41" s="245">
        <v>0</v>
      </c>
      <c r="F41" s="246">
        <f>SUM(C41:D41)</f>
        <v>3197800</v>
      </c>
      <c r="G41" s="239"/>
      <c r="H41" s="235" t="s">
        <v>157</v>
      </c>
      <c r="I41" s="240" t="s">
        <v>127</v>
      </c>
      <c r="J41" s="235">
        <f t="shared" ca="1" si="1"/>
        <v>529146305.31093001</v>
      </c>
      <c r="K41" s="235">
        <f t="shared" ca="1" si="2"/>
        <v>853667359.81157017</v>
      </c>
      <c r="L41" s="235">
        <f t="shared" ca="1" si="3"/>
        <v>0</v>
      </c>
      <c r="M41" s="98">
        <f t="shared" ca="1" si="4"/>
        <v>1382813665.1225002</v>
      </c>
      <c r="O41" s="99" t="s">
        <v>239</v>
      </c>
      <c r="P41" s="100">
        <f ca="1">SUM(P8:P40)</f>
        <v>83027373493.323685</v>
      </c>
      <c r="Q41" s="100">
        <f ca="1">SUM(Q8:Q40)</f>
        <v>47664439987.975578</v>
      </c>
      <c r="R41" s="100">
        <f ca="1">SUM(R8:R40)</f>
        <v>1082053559.9649999</v>
      </c>
      <c r="S41" s="100">
        <f ca="1">SUM(S8:S40)</f>
        <v>131773867041.26424</v>
      </c>
      <c r="U41" s="100">
        <f ca="1">SUM(U8:U40)</f>
        <v>83027.373493323656</v>
      </c>
      <c r="V41" s="100">
        <f ca="1">SUM(V8:V40)</f>
        <v>47664.439987975587</v>
      </c>
      <c r="W41" s="100">
        <f ca="1">SUM(W8:W40)</f>
        <v>1082.053559965</v>
      </c>
      <c r="X41" s="100">
        <f t="shared" ca="1" si="10"/>
        <v>131773.86704126422</v>
      </c>
      <c r="Z41" s="100">
        <f>SUM(Z8:Z40)</f>
        <v>44933.736807345012</v>
      </c>
      <c r="AA41" s="100">
        <f>SUM(AA8:AA40)</f>
        <v>27019.943651286896</v>
      </c>
      <c r="AB41" s="100">
        <f>SUM(AB8:AB40)</f>
        <v>125.655124555</v>
      </c>
      <c r="AC41" s="100">
        <f t="shared" si="11"/>
        <v>72079.335583186912</v>
      </c>
    </row>
    <row r="42" spans="1:29" ht="16.5" thickBot="1">
      <c r="A42" s="50" t="s">
        <v>141</v>
      </c>
      <c r="B42" s="247"/>
      <c r="C42" s="91">
        <f>SUM(C39:C41)</f>
        <v>274200000</v>
      </c>
      <c r="D42" s="91">
        <f>SUM(D39:D41)</f>
        <v>9600000</v>
      </c>
      <c r="E42" s="91">
        <f>SUM(E39:E41)</f>
        <v>0</v>
      </c>
      <c r="F42" s="91">
        <f>SUM(F39:F41)</f>
        <v>283800000</v>
      </c>
      <c r="G42" s="248"/>
      <c r="H42" s="235" t="s">
        <v>36</v>
      </c>
      <c r="I42" s="240" t="s">
        <v>127</v>
      </c>
      <c r="J42" s="235">
        <f t="shared" ca="1" si="1"/>
        <v>7366946.25</v>
      </c>
      <c r="K42" s="235">
        <f t="shared" ca="1" si="2"/>
        <v>17189541.25</v>
      </c>
      <c r="L42" s="235">
        <f t="shared" ca="1" si="3"/>
        <v>0</v>
      </c>
      <c r="M42" s="98">
        <f t="shared" ca="1" si="4"/>
        <v>24556487.5</v>
      </c>
      <c r="P42" s="214">
        <f ca="1">+P41-J170</f>
        <v>0</v>
      </c>
      <c r="Q42" s="214">
        <f ca="1">+Q41-K170</f>
        <v>0</v>
      </c>
      <c r="R42" s="214">
        <f ca="1">+R41-L170</f>
        <v>0</v>
      </c>
      <c r="S42" s="214">
        <f ca="1">+S41-M170</f>
        <v>0</v>
      </c>
      <c r="Z42" s="254"/>
      <c r="AA42" s="254"/>
      <c r="AB42" s="254"/>
      <c r="AC42" s="254"/>
    </row>
    <row r="43" spans="1:29" ht="14.25" thickBot="1">
      <c r="C43" s="255">
        <f>+C42-'[6]2000'!I154</f>
        <v>0</v>
      </c>
      <c r="D43" s="255">
        <f>+D42-'[6]2000'!J154</f>
        <v>0</v>
      </c>
      <c r="E43" s="255">
        <v>0</v>
      </c>
      <c r="F43" s="255">
        <f>+F42-'[6]2000'!K154</f>
        <v>0</v>
      </c>
      <c r="G43" s="256"/>
      <c r="H43" s="235" t="s">
        <v>38</v>
      </c>
      <c r="I43" s="240" t="s">
        <v>127</v>
      </c>
      <c r="J43" s="235">
        <f t="shared" ca="1" si="1"/>
        <v>15045476.038699999</v>
      </c>
      <c r="K43" s="235">
        <f t="shared" ca="1" si="2"/>
        <v>35106110.781000003</v>
      </c>
      <c r="L43" s="235">
        <f t="shared" ca="1" si="3"/>
        <v>0</v>
      </c>
      <c r="M43" s="98">
        <f t="shared" ca="1" si="4"/>
        <v>50151586.819700003</v>
      </c>
      <c r="T43" s="234"/>
      <c r="U43" s="234"/>
      <c r="V43" s="234"/>
      <c r="W43" s="234"/>
      <c r="X43" s="234"/>
      <c r="Y43" s="234"/>
      <c r="Z43" s="254"/>
      <c r="AA43" s="254"/>
      <c r="AB43" s="254"/>
      <c r="AC43" s="254"/>
    </row>
    <row r="44" spans="1:29" ht="16.5" thickBot="1">
      <c r="A44" s="686" t="s">
        <v>197</v>
      </c>
      <c r="B44" s="687"/>
      <c r="C44" s="687"/>
      <c r="D44" s="687"/>
      <c r="E44" s="687"/>
      <c r="F44" s="688"/>
      <c r="G44" s="227"/>
      <c r="H44" s="235" t="s">
        <v>94</v>
      </c>
      <c r="I44" s="240" t="s">
        <v>127</v>
      </c>
      <c r="J44" s="235">
        <f t="shared" ca="1" si="1"/>
        <v>87416800</v>
      </c>
      <c r="K44" s="235">
        <f t="shared" ca="1" si="2"/>
        <v>58277900</v>
      </c>
      <c r="L44" s="235">
        <f t="shared" ca="1" si="3"/>
        <v>0</v>
      </c>
      <c r="M44" s="98">
        <f t="shared" ca="1" si="4"/>
        <v>145694700</v>
      </c>
      <c r="Q44" s="214"/>
      <c r="Z44" s="254"/>
      <c r="AA44" s="254"/>
      <c r="AB44" s="254"/>
      <c r="AC44" s="254"/>
    </row>
    <row r="45" spans="1:29" s="234" customFormat="1" ht="27">
      <c r="A45" s="249" t="s">
        <v>142</v>
      </c>
      <c r="B45" s="137" t="s">
        <v>171</v>
      </c>
      <c r="C45" s="229" t="s">
        <v>214</v>
      </c>
      <c r="D45" s="250" t="s">
        <v>137</v>
      </c>
      <c r="E45" s="137" t="s">
        <v>201</v>
      </c>
      <c r="F45" s="251" t="s">
        <v>135</v>
      </c>
      <c r="G45" s="197"/>
      <c r="H45" s="235" t="s">
        <v>73</v>
      </c>
      <c r="I45" s="240" t="s">
        <v>127</v>
      </c>
      <c r="J45" s="235">
        <f t="shared" ca="1" si="1"/>
        <v>11795000</v>
      </c>
      <c r="K45" s="235">
        <f t="shared" ca="1" si="2"/>
        <v>3630000</v>
      </c>
      <c r="L45" s="235">
        <f t="shared" ca="1" si="3"/>
        <v>0</v>
      </c>
      <c r="M45" s="98">
        <f t="shared" ca="1" si="4"/>
        <v>15425000</v>
      </c>
      <c r="N45" s="52"/>
      <c r="T45" s="52"/>
      <c r="U45" s="52"/>
      <c r="V45" s="52"/>
      <c r="W45" s="52"/>
      <c r="X45" s="52"/>
      <c r="Y45" s="52"/>
      <c r="Z45" s="254"/>
      <c r="AA45" s="254"/>
      <c r="AB45" s="254"/>
      <c r="AC45" s="254"/>
    </row>
    <row r="46" spans="1:29">
      <c r="A46" s="235" t="s">
        <v>88</v>
      </c>
      <c r="B46" s="236"/>
      <c r="C46" s="237">
        <v>70182380</v>
      </c>
      <c r="D46" s="237">
        <v>30078580</v>
      </c>
      <c r="E46" s="237">
        <v>0</v>
      </c>
      <c r="F46" s="238">
        <f t="shared" ref="F46:F63" si="12">SUM(C46:D46)</f>
        <v>100260960</v>
      </c>
      <c r="G46" s="239"/>
      <c r="H46" s="235" t="s">
        <v>16</v>
      </c>
      <c r="I46" s="240" t="s">
        <v>16</v>
      </c>
      <c r="J46" s="235">
        <f t="shared" ca="1" si="1"/>
        <v>144616635</v>
      </c>
      <c r="K46" s="235">
        <f t="shared" ca="1" si="2"/>
        <v>0</v>
      </c>
      <c r="L46" s="235">
        <f t="shared" ca="1" si="3"/>
        <v>0</v>
      </c>
      <c r="M46" s="98">
        <f t="shared" ca="1" si="4"/>
        <v>144616635</v>
      </c>
      <c r="Z46" s="254"/>
      <c r="AA46" s="254"/>
      <c r="AB46" s="254"/>
      <c r="AC46" s="254"/>
    </row>
    <row r="47" spans="1:29">
      <c r="A47" s="235" t="s">
        <v>72</v>
      </c>
      <c r="B47" s="236"/>
      <c r="C47" s="237">
        <v>37456500</v>
      </c>
      <c r="D47" s="237">
        <v>16052400</v>
      </c>
      <c r="E47" s="237">
        <v>0</v>
      </c>
      <c r="F47" s="238">
        <f t="shared" si="12"/>
        <v>53508900</v>
      </c>
      <c r="G47" s="239"/>
      <c r="H47" s="235" t="s">
        <v>4</v>
      </c>
      <c r="I47" s="240" t="s">
        <v>127</v>
      </c>
      <c r="J47" s="235">
        <f t="shared" ca="1" si="1"/>
        <v>2694480</v>
      </c>
      <c r="K47" s="235">
        <f t="shared" ca="1" si="2"/>
        <v>2694480</v>
      </c>
      <c r="L47" s="235">
        <f t="shared" ca="1" si="3"/>
        <v>0</v>
      </c>
      <c r="M47" s="98">
        <f t="shared" ca="1" si="4"/>
        <v>5388960</v>
      </c>
      <c r="Z47" s="254"/>
      <c r="AA47" s="254"/>
      <c r="AB47" s="254"/>
      <c r="AC47" s="254"/>
    </row>
    <row r="48" spans="1:29">
      <c r="A48" s="235" t="s">
        <v>87</v>
      </c>
      <c r="B48" s="236"/>
      <c r="C48" s="237">
        <v>463800</v>
      </c>
      <c r="D48" s="237">
        <v>198800</v>
      </c>
      <c r="E48" s="237">
        <v>0</v>
      </c>
      <c r="F48" s="238">
        <f t="shared" si="12"/>
        <v>662600</v>
      </c>
      <c r="G48" s="239"/>
      <c r="H48" s="235" t="s">
        <v>79</v>
      </c>
      <c r="I48" s="240" t="s">
        <v>155</v>
      </c>
      <c r="J48" s="235">
        <f t="shared" ca="1" si="1"/>
        <v>6810000</v>
      </c>
      <c r="K48" s="235">
        <f t="shared" ca="1" si="2"/>
        <v>0</v>
      </c>
      <c r="L48" s="235">
        <f t="shared" ca="1" si="3"/>
        <v>0</v>
      </c>
      <c r="M48" s="98">
        <f t="shared" ca="1" si="4"/>
        <v>6810000</v>
      </c>
      <c r="Z48" s="254"/>
      <c r="AA48" s="254"/>
      <c r="AB48" s="254"/>
      <c r="AC48" s="254"/>
    </row>
    <row r="49" spans="1:29">
      <c r="A49" s="235" t="s">
        <v>155</v>
      </c>
      <c r="B49" s="236"/>
      <c r="C49" s="237">
        <v>26264600</v>
      </c>
      <c r="D49" s="237">
        <v>0</v>
      </c>
      <c r="E49" s="237">
        <v>0</v>
      </c>
      <c r="F49" s="238">
        <f t="shared" si="12"/>
        <v>26264600</v>
      </c>
      <c r="G49" s="239"/>
      <c r="H49" s="235" t="s">
        <v>204</v>
      </c>
      <c r="I49" s="240" t="s">
        <v>16</v>
      </c>
      <c r="J49" s="235">
        <f t="shared" ca="1" si="1"/>
        <v>542687286.78999996</v>
      </c>
      <c r="K49" s="235">
        <f t="shared" ca="1" si="2"/>
        <v>0</v>
      </c>
      <c r="L49" s="235">
        <f t="shared" ca="1" si="3"/>
        <v>39414953.359999999</v>
      </c>
      <c r="M49" s="98">
        <f t="shared" ca="1" si="4"/>
        <v>582102240.14999998</v>
      </c>
      <c r="Z49" s="254"/>
      <c r="AA49" s="254"/>
      <c r="AB49" s="254"/>
      <c r="AC49" s="254"/>
    </row>
    <row r="50" spans="1:29">
      <c r="A50" s="235" t="s">
        <v>89</v>
      </c>
      <c r="B50" s="236"/>
      <c r="C50" s="237">
        <v>2561900</v>
      </c>
      <c r="D50" s="237">
        <v>961700</v>
      </c>
      <c r="E50" s="237">
        <v>0</v>
      </c>
      <c r="F50" s="238">
        <f t="shared" si="12"/>
        <v>3523600</v>
      </c>
      <c r="G50" s="239"/>
      <c r="H50" s="235" t="s">
        <v>122</v>
      </c>
      <c r="I50" s="240" t="s">
        <v>159</v>
      </c>
      <c r="J50" s="235">
        <f t="shared" ca="1" si="1"/>
        <v>4577299</v>
      </c>
      <c r="K50" s="235">
        <f t="shared" ca="1" si="2"/>
        <v>3429597</v>
      </c>
      <c r="L50" s="235">
        <f t="shared" ca="1" si="3"/>
        <v>0</v>
      </c>
      <c r="M50" s="98">
        <f t="shared" ca="1" si="4"/>
        <v>8006896</v>
      </c>
      <c r="Z50" s="254"/>
      <c r="AA50" s="254"/>
      <c r="AB50" s="254"/>
      <c r="AC50" s="254"/>
    </row>
    <row r="51" spans="1:29">
      <c r="A51" s="235" t="s">
        <v>157</v>
      </c>
      <c r="B51" s="236"/>
      <c r="C51" s="237">
        <v>109763800</v>
      </c>
      <c r="D51" s="237">
        <v>75790100</v>
      </c>
      <c r="E51" s="237">
        <v>0</v>
      </c>
      <c r="F51" s="238">
        <f t="shared" si="12"/>
        <v>185553900</v>
      </c>
      <c r="G51" s="239"/>
      <c r="H51" s="235" t="s">
        <v>2</v>
      </c>
      <c r="I51" s="240" t="s">
        <v>159</v>
      </c>
      <c r="J51" s="235">
        <f t="shared" ca="1" si="1"/>
        <v>1391431825</v>
      </c>
      <c r="K51" s="235">
        <f t="shared" ca="1" si="2"/>
        <v>596327925</v>
      </c>
      <c r="L51" s="235">
        <f t="shared" ca="1" si="3"/>
        <v>0</v>
      </c>
      <c r="M51" s="98">
        <f t="shared" ca="1" si="4"/>
        <v>1987759750</v>
      </c>
      <c r="Z51" s="254"/>
      <c r="AA51" s="254"/>
      <c r="AB51" s="254"/>
      <c r="AC51" s="254"/>
    </row>
    <row r="52" spans="1:29">
      <c r="A52" s="235" t="s">
        <v>86</v>
      </c>
      <c r="B52" s="236"/>
      <c r="C52" s="237">
        <v>140000</v>
      </c>
      <c r="D52" s="237">
        <v>0</v>
      </c>
      <c r="E52" s="237">
        <v>0</v>
      </c>
      <c r="F52" s="238">
        <f t="shared" si="12"/>
        <v>140000</v>
      </c>
      <c r="G52" s="239"/>
      <c r="H52" s="235" t="s">
        <v>117</v>
      </c>
      <c r="I52" s="240" t="s">
        <v>159</v>
      </c>
      <c r="J52" s="235">
        <f t="shared" ca="1" si="1"/>
        <v>3998600</v>
      </c>
      <c r="K52" s="235">
        <f t="shared" ca="1" si="2"/>
        <v>1713700</v>
      </c>
      <c r="L52" s="235">
        <f t="shared" ca="1" si="3"/>
        <v>0</v>
      </c>
      <c r="M52" s="98">
        <f t="shared" ca="1" si="4"/>
        <v>5712300</v>
      </c>
      <c r="Z52" s="254"/>
      <c r="AA52" s="254"/>
      <c r="AB52" s="254"/>
      <c r="AC52" s="254"/>
    </row>
    <row r="53" spans="1:29">
      <c r="A53" s="235" t="s">
        <v>91</v>
      </c>
      <c r="B53" s="236"/>
      <c r="C53" s="237">
        <v>2712500</v>
      </c>
      <c r="D53" s="237">
        <v>2966800</v>
      </c>
      <c r="E53" s="237">
        <v>0</v>
      </c>
      <c r="F53" s="238">
        <f t="shared" si="12"/>
        <v>5679300</v>
      </c>
      <c r="G53" s="239"/>
      <c r="H53" s="235" t="s">
        <v>125</v>
      </c>
      <c r="I53" s="240" t="s">
        <v>159</v>
      </c>
      <c r="J53" s="235">
        <f t="shared" ca="1" si="1"/>
        <v>254435</v>
      </c>
      <c r="K53" s="235">
        <f t="shared" ca="1" si="2"/>
        <v>109043</v>
      </c>
      <c r="L53" s="235">
        <f t="shared" ca="1" si="3"/>
        <v>0</v>
      </c>
      <c r="M53" s="98">
        <f t="shared" ca="1" si="4"/>
        <v>363478</v>
      </c>
      <c r="O53" s="234"/>
      <c r="P53" s="234"/>
      <c r="Q53" s="234"/>
      <c r="R53" s="234"/>
      <c r="S53" s="234"/>
      <c r="Z53" s="254"/>
      <c r="AA53" s="254"/>
      <c r="AB53" s="254"/>
      <c r="AC53" s="254"/>
    </row>
    <row r="54" spans="1:29">
      <c r="A54" s="235" t="s">
        <v>69</v>
      </c>
      <c r="B54" s="236"/>
      <c r="C54" s="237">
        <v>6130000</v>
      </c>
      <c r="D54" s="237">
        <v>0</v>
      </c>
      <c r="E54" s="237">
        <v>0</v>
      </c>
      <c r="F54" s="238">
        <f t="shared" si="12"/>
        <v>6130000</v>
      </c>
      <c r="G54" s="239"/>
      <c r="H54" s="235" t="s">
        <v>173</v>
      </c>
      <c r="I54" s="240" t="s">
        <v>169</v>
      </c>
      <c r="J54" s="235">
        <f t="shared" ca="1" si="1"/>
        <v>36224225</v>
      </c>
      <c r="K54" s="235">
        <f t="shared" ca="1" si="2"/>
        <v>36224225</v>
      </c>
      <c r="L54" s="235">
        <f t="shared" ca="1" si="3"/>
        <v>0</v>
      </c>
      <c r="M54" s="98">
        <f t="shared" ca="1" si="4"/>
        <v>72448450</v>
      </c>
      <c r="Z54" s="254"/>
      <c r="AA54" s="254"/>
      <c r="AB54" s="254"/>
      <c r="AC54" s="254"/>
    </row>
    <row r="55" spans="1:29">
      <c r="A55" s="235" t="s">
        <v>168</v>
      </c>
      <c r="B55" s="236"/>
      <c r="C55" s="237">
        <v>46729100</v>
      </c>
      <c r="D55" s="237">
        <v>0</v>
      </c>
      <c r="E55" s="237">
        <v>0</v>
      </c>
      <c r="F55" s="238">
        <f t="shared" si="12"/>
        <v>46729100</v>
      </c>
      <c r="G55" s="239"/>
      <c r="H55" s="235" t="s">
        <v>174</v>
      </c>
      <c r="I55" s="240" t="s">
        <v>159</v>
      </c>
      <c r="J55" s="235">
        <f t="shared" ca="1" si="1"/>
        <v>160236910.785</v>
      </c>
      <c r="K55" s="235">
        <f t="shared" ca="1" si="2"/>
        <v>160236910.785</v>
      </c>
      <c r="L55" s="235">
        <f t="shared" ca="1" si="3"/>
        <v>0</v>
      </c>
      <c r="M55" s="98">
        <f t="shared" ca="1" si="4"/>
        <v>320473821.56999999</v>
      </c>
      <c r="Z55" s="254"/>
      <c r="AA55" s="254"/>
      <c r="AB55" s="254"/>
      <c r="AC55" s="254"/>
    </row>
    <row r="56" spans="1:29">
      <c r="A56" s="235" t="s">
        <v>159</v>
      </c>
      <c r="B56" s="236"/>
      <c r="C56" s="237">
        <v>2813800</v>
      </c>
      <c r="D56" s="237">
        <v>4220800</v>
      </c>
      <c r="E56" s="237">
        <v>0</v>
      </c>
      <c r="F56" s="238">
        <f t="shared" si="12"/>
        <v>7034600</v>
      </c>
      <c r="G56" s="239"/>
      <c r="H56" s="235" t="s">
        <v>175</v>
      </c>
      <c r="I56" s="240" t="s">
        <v>159</v>
      </c>
      <c r="J56" s="235">
        <f t="shared" ca="1" si="1"/>
        <v>119324600.73399998</v>
      </c>
      <c r="K56" s="235">
        <f t="shared" ca="1" si="2"/>
        <v>178986899.60600001</v>
      </c>
      <c r="L56" s="235">
        <f t="shared" ca="1" si="3"/>
        <v>0</v>
      </c>
      <c r="M56" s="98">
        <f t="shared" ca="1" si="4"/>
        <v>298311500.33999997</v>
      </c>
      <c r="Z56" s="254"/>
      <c r="AA56" s="254"/>
      <c r="AB56" s="254"/>
      <c r="AC56" s="254"/>
    </row>
    <row r="57" spans="1:29">
      <c r="A57" s="235" t="s">
        <v>162</v>
      </c>
      <c r="B57" s="236"/>
      <c r="C57" s="237">
        <v>217476100</v>
      </c>
      <c r="D57" s="237">
        <v>0</v>
      </c>
      <c r="E57" s="237">
        <v>0</v>
      </c>
      <c r="F57" s="238">
        <f t="shared" si="12"/>
        <v>217476100</v>
      </c>
      <c r="G57" s="239"/>
      <c r="H57" s="235" t="s">
        <v>133</v>
      </c>
      <c r="I57" s="240" t="s">
        <v>159</v>
      </c>
      <c r="J57" s="235">
        <f t="shared" ca="1" si="1"/>
        <v>2506942.75</v>
      </c>
      <c r="K57" s="235">
        <f t="shared" ca="1" si="2"/>
        <v>2506942.75</v>
      </c>
      <c r="L57" s="235">
        <f t="shared" ca="1" si="3"/>
        <v>0</v>
      </c>
      <c r="M57" s="98">
        <f t="shared" ca="1" si="4"/>
        <v>5013885.5</v>
      </c>
    </row>
    <row r="58" spans="1:29">
      <c r="A58" s="235" t="s">
        <v>160</v>
      </c>
      <c r="B58" s="236"/>
      <c r="C58" s="237">
        <v>287468800</v>
      </c>
      <c r="D58" s="237">
        <v>262470300</v>
      </c>
      <c r="E58" s="237">
        <v>0</v>
      </c>
      <c r="F58" s="238">
        <f t="shared" si="12"/>
        <v>549939100</v>
      </c>
      <c r="G58" s="239"/>
      <c r="H58" s="235" t="s">
        <v>139</v>
      </c>
      <c r="I58" s="240" t="s">
        <v>159</v>
      </c>
      <c r="J58" s="235">
        <f t="shared" ca="1" si="1"/>
        <v>146352449.80000001</v>
      </c>
      <c r="K58" s="235">
        <f t="shared" ca="1" si="2"/>
        <v>146352449.80000001</v>
      </c>
      <c r="L58" s="235">
        <f t="shared" ca="1" si="3"/>
        <v>0</v>
      </c>
      <c r="M58" s="98">
        <f t="shared" ca="1" si="4"/>
        <v>292704899.60000002</v>
      </c>
    </row>
    <row r="59" spans="1:29">
      <c r="A59" s="235" t="s">
        <v>90</v>
      </c>
      <c r="B59" s="236"/>
      <c r="C59" s="237">
        <v>2602500</v>
      </c>
      <c r="D59" s="237">
        <v>0</v>
      </c>
      <c r="E59" s="237">
        <v>0</v>
      </c>
      <c r="F59" s="238">
        <f t="shared" si="12"/>
        <v>2602500</v>
      </c>
      <c r="G59" s="239"/>
      <c r="H59" s="235" t="s">
        <v>49</v>
      </c>
      <c r="I59" s="240" t="s">
        <v>162</v>
      </c>
      <c r="J59" s="235">
        <f t="shared" ca="1" si="1"/>
        <v>289762445</v>
      </c>
      <c r="K59" s="235">
        <f t="shared" ca="1" si="2"/>
        <v>0</v>
      </c>
      <c r="L59" s="235">
        <f t="shared" ca="1" si="3"/>
        <v>0</v>
      </c>
      <c r="M59" s="98">
        <f t="shared" ca="1" si="4"/>
        <v>289762445</v>
      </c>
    </row>
    <row r="60" spans="1:29">
      <c r="A60" s="235" t="s">
        <v>84</v>
      </c>
      <c r="B60" s="236"/>
      <c r="C60" s="237">
        <v>4745300</v>
      </c>
      <c r="D60" s="237">
        <v>0</v>
      </c>
      <c r="E60" s="237">
        <v>0</v>
      </c>
      <c r="F60" s="238">
        <f t="shared" si="12"/>
        <v>4745300</v>
      </c>
      <c r="G60" s="239"/>
      <c r="H60" s="235" t="s">
        <v>86</v>
      </c>
      <c r="I60" s="240" t="s">
        <v>86</v>
      </c>
      <c r="J60" s="235">
        <f t="shared" ca="1" si="1"/>
        <v>81223900</v>
      </c>
      <c r="K60" s="235">
        <f t="shared" ca="1" si="2"/>
        <v>0</v>
      </c>
      <c r="L60" s="235">
        <f t="shared" ca="1" si="3"/>
        <v>0</v>
      </c>
      <c r="M60" s="98">
        <f t="shared" ca="1" si="4"/>
        <v>81223900</v>
      </c>
    </row>
    <row r="61" spans="1:29">
      <c r="A61" s="235" t="s">
        <v>92</v>
      </c>
      <c r="B61" s="236"/>
      <c r="C61" s="237">
        <v>1704700</v>
      </c>
      <c r="D61" s="237">
        <v>0</v>
      </c>
      <c r="E61" s="237">
        <v>0</v>
      </c>
      <c r="F61" s="238">
        <f t="shared" si="12"/>
        <v>1704700</v>
      </c>
      <c r="G61" s="239"/>
      <c r="H61" s="235" t="s">
        <v>81</v>
      </c>
      <c r="I61" s="240" t="s">
        <v>202</v>
      </c>
      <c r="J61" s="235">
        <f t="shared" ca="1" si="1"/>
        <v>123483000</v>
      </c>
      <c r="K61" s="235">
        <f t="shared" ca="1" si="2"/>
        <v>320000</v>
      </c>
      <c r="L61" s="235">
        <f t="shared" ca="1" si="3"/>
        <v>0</v>
      </c>
      <c r="M61" s="98">
        <f t="shared" ca="1" si="4"/>
        <v>123803000</v>
      </c>
      <c r="Z61" s="234"/>
      <c r="AA61" s="234"/>
    </row>
    <row r="62" spans="1:29">
      <c r="A62" s="235" t="s">
        <v>147</v>
      </c>
      <c r="B62" s="236"/>
      <c r="C62" s="237">
        <v>62136800</v>
      </c>
      <c r="D62" s="237">
        <v>79360700</v>
      </c>
      <c r="E62" s="237">
        <v>0</v>
      </c>
      <c r="F62" s="238">
        <f t="shared" si="12"/>
        <v>141497500</v>
      </c>
      <c r="G62" s="239"/>
      <c r="H62" s="235" t="s">
        <v>80</v>
      </c>
      <c r="I62" s="240" t="s">
        <v>250</v>
      </c>
      <c r="J62" s="235">
        <f t="shared" ca="1" si="1"/>
        <v>379528700</v>
      </c>
      <c r="K62" s="235">
        <f t="shared" ca="1" si="2"/>
        <v>0</v>
      </c>
      <c r="L62" s="235">
        <f t="shared" ca="1" si="3"/>
        <v>0</v>
      </c>
      <c r="M62" s="98">
        <f t="shared" ca="1" si="4"/>
        <v>379528700</v>
      </c>
      <c r="AB62" s="234"/>
    </row>
    <row r="63" spans="1:29" ht="14.25" thickBot="1">
      <c r="A63" s="235" t="s">
        <v>75</v>
      </c>
      <c r="B63" s="244"/>
      <c r="C63" s="245">
        <v>11154700</v>
      </c>
      <c r="D63" s="245">
        <v>5919850</v>
      </c>
      <c r="E63" s="245">
        <v>0</v>
      </c>
      <c r="F63" s="246">
        <f t="shared" si="12"/>
        <v>17074550</v>
      </c>
      <c r="G63" s="239"/>
      <c r="H63" s="235" t="s">
        <v>202</v>
      </c>
      <c r="I63" s="240" t="s">
        <v>202</v>
      </c>
      <c r="J63" s="235">
        <f t="shared" ca="1" si="1"/>
        <v>30419340.350000001</v>
      </c>
      <c r="K63" s="235">
        <f t="shared" ca="1" si="2"/>
        <v>30419340.350000001</v>
      </c>
      <c r="L63" s="235">
        <f t="shared" ca="1" si="3"/>
        <v>0</v>
      </c>
      <c r="M63" s="98">
        <f t="shared" ca="1" si="4"/>
        <v>60838680.700000003</v>
      </c>
      <c r="AC63" s="234"/>
    </row>
    <row r="64" spans="1:29" ht="16.5" thickBot="1">
      <c r="A64" s="50" t="s">
        <v>141</v>
      </c>
      <c r="B64" s="247"/>
      <c r="C64" s="91">
        <f>SUM(C46:C63)</f>
        <v>892507280</v>
      </c>
      <c r="D64" s="91">
        <f>SUM(D46:D63)</f>
        <v>478020030</v>
      </c>
      <c r="E64" s="91">
        <v>0</v>
      </c>
      <c r="F64" s="91">
        <f>SUM(F46:F63)</f>
        <v>1370527310</v>
      </c>
      <c r="G64" s="248"/>
      <c r="H64" s="235" t="s">
        <v>165</v>
      </c>
      <c r="I64" s="240" t="s">
        <v>165</v>
      </c>
      <c r="J64" s="235">
        <f t="shared" ca="1" si="1"/>
        <v>40692990.129999995</v>
      </c>
      <c r="K64" s="235">
        <f t="shared" ca="1" si="2"/>
        <v>40692990.129999995</v>
      </c>
      <c r="L64" s="235">
        <f t="shared" ca="1" si="3"/>
        <v>0</v>
      </c>
      <c r="M64" s="98">
        <f t="shared" ca="1" si="4"/>
        <v>81385980.25999999</v>
      </c>
      <c r="O64" s="234"/>
      <c r="P64" s="234"/>
      <c r="Q64" s="234"/>
      <c r="R64" s="234"/>
      <c r="S64" s="234"/>
    </row>
    <row r="65" spans="1:29" ht="14.25" thickBot="1">
      <c r="C65" s="214">
        <f>+C64-'[6]2000'!I176</f>
        <v>0</v>
      </c>
      <c r="D65" s="214">
        <f>+D64-'[6]2000'!J176</f>
        <v>0</v>
      </c>
      <c r="E65" s="214">
        <v>0</v>
      </c>
      <c r="F65" s="214">
        <f>+F64-'[6]2000'!K176</f>
        <v>0</v>
      </c>
      <c r="H65" s="235" t="s">
        <v>91</v>
      </c>
      <c r="I65" s="240" t="s">
        <v>163</v>
      </c>
      <c r="J65" s="235">
        <f t="shared" ca="1" si="1"/>
        <v>2712500</v>
      </c>
      <c r="K65" s="235">
        <f t="shared" ca="1" si="2"/>
        <v>2966800</v>
      </c>
      <c r="L65" s="235">
        <f t="shared" ca="1" si="3"/>
        <v>0</v>
      </c>
      <c r="M65" s="98">
        <f t="shared" ca="1" si="4"/>
        <v>5679300</v>
      </c>
      <c r="T65" s="234"/>
      <c r="U65" s="234"/>
      <c r="V65" s="234"/>
      <c r="W65" s="234"/>
      <c r="X65" s="234"/>
      <c r="Y65" s="234"/>
    </row>
    <row r="66" spans="1:29" ht="16.5" thickBot="1">
      <c r="A66" s="686" t="s">
        <v>194</v>
      </c>
      <c r="B66" s="687"/>
      <c r="C66" s="687"/>
      <c r="D66" s="687"/>
      <c r="E66" s="687"/>
      <c r="F66" s="688"/>
      <c r="G66" s="227"/>
      <c r="H66" s="235" t="s">
        <v>118</v>
      </c>
      <c r="I66" s="240" t="s">
        <v>163</v>
      </c>
      <c r="J66" s="235">
        <f t="shared" ca="1" si="1"/>
        <v>1597500</v>
      </c>
      <c r="K66" s="235">
        <f t="shared" ca="1" si="2"/>
        <v>1597500</v>
      </c>
      <c r="L66" s="235">
        <f t="shared" ca="1" si="3"/>
        <v>0</v>
      </c>
      <c r="M66" s="98">
        <f t="shared" ca="1" si="4"/>
        <v>3195000</v>
      </c>
    </row>
    <row r="67" spans="1:29" s="234" customFormat="1" ht="27">
      <c r="A67" s="249" t="s">
        <v>142</v>
      </c>
      <c r="B67" s="137" t="s">
        <v>171</v>
      </c>
      <c r="C67" s="229" t="s">
        <v>214</v>
      </c>
      <c r="D67" s="250" t="s">
        <v>137</v>
      </c>
      <c r="E67" s="137" t="s">
        <v>201</v>
      </c>
      <c r="F67" s="251" t="s">
        <v>135</v>
      </c>
      <c r="G67" s="197"/>
      <c r="H67" s="235" t="s">
        <v>115</v>
      </c>
      <c r="I67" s="240" t="s">
        <v>69</v>
      </c>
      <c r="J67" s="235">
        <f t="shared" ca="1" si="1"/>
        <v>36070000</v>
      </c>
      <c r="K67" s="235">
        <f t="shared" ca="1" si="2"/>
        <v>0</v>
      </c>
      <c r="L67" s="235">
        <f t="shared" ca="1" si="3"/>
        <v>0</v>
      </c>
      <c r="M67" s="98">
        <f t="shared" ca="1" si="4"/>
        <v>36070000</v>
      </c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</row>
    <row r="68" spans="1:29">
      <c r="A68" s="235" t="s">
        <v>88</v>
      </c>
      <c r="B68" s="257"/>
      <c r="C68" s="237">
        <v>44446000</v>
      </c>
      <c r="D68" s="237">
        <v>19048500</v>
      </c>
      <c r="E68" s="237">
        <v>0</v>
      </c>
      <c r="F68" s="258">
        <f>SUM(C68:D68)</f>
        <v>63494500</v>
      </c>
      <c r="G68" s="259"/>
      <c r="H68" s="235" t="s">
        <v>76</v>
      </c>
      <c r="I68" s="240" t="s">
        <v>163</v>
      </c>
      <c r="J68" s="235">
        <f t="shared" ca="1" si="1"/>
        <v>76741000</v>
      </c>
      <c r="K68" s="235">
        <f t="shared" ca="1" si="2"/>
        <v>57871000</v>
      </c>
      <c r="L68" s="235">
        <f t="shared" ca="1" si="3"/>
        <v>0</v>
      </c>
      <c r="M68" s="98">
        <f t="shared" ca="1" si="4"/>
        <v>134612000</v>
      </c>
    </row>
    <row r="69" spans="1:29">
      <c r="A69" s="235" t="s">
        <v>47</v>
      </c>
      <c r="B69" s="257"/>
      <c r="C69" s="237">
        <v>20320840</v>
      </c>
      <c r="D69" s="237">
        <v>13477750</v>
      </c>
      <c r="E69" s="237">
        <v>0</v>
      </c>
      <c r="F69" s="258">
        <f>SUM(C69:D69)</f>
        <v>33798590</v>
      </c>
      <c r="G69" s="259"/>
      <c r="H69" s="235" t="s">
        <v>124</v>
      </c>
      <c r="I69" s="240" t="s">
        <v>163</v>
      </c>
      <c r="J69" s="235">
        <f t="shared" ca="1" si="1"/>
        <v>429587</v>
      </c>
      <c r="K69" s="235">
        <f t="shared" ca="1" si="2"/>
        <v>1002369</v>
      </c>
      <c r="L69" s="235">
        <f t="shared" ca="1" si="3"/>
        <v>0</v>
      </c>
      <c r="M69" s="98">
        <f t="shared" ca="1" si="4"/>
        <v>1431956</v>
      </c>
      <c r="Z69" s="234"/>
      <c r="AA69" s="234"/>
    </row>
    <row r="70" spans="1:29">
      <c r="A70" s="235" t="s">
        <v>155</v>
      </c>
      <c r="B70" s="260"/>
      <c r="C70" s="237">
        <v>29563110</v>
      </c>
      <c r="D70" s="237">
        <v>0</v>
      </c>
      <c r="E70" s="237">
        <v>0</v>
      </c>
      <c r="F70" s="258">
        <f>SUM(C70:D70)</f>
        <v>29563110</v>
      </c>
      <c r="G70" s="259"/>
      <c r="H70" s="235" t="s">
        <v>163</v>
      </c>
      <c r="I70" s="240" t="s">
        <v>163</v>
      </c>
      <c r="J70" s="235">
        <f t="shared" ca="1" si="1"/>
        <v>664908462.44870007</v>
      </c>
      <c r="K70" s="235">
        <f t="shared" ca="1" si="2"/>
        <v>511123377.47870004</v>
      </c>
      <c r="L70" s="235">
        <f t="shared" ca="1" si="3"/>
        <v>0</v>
      </c>
      <c r="M70" s="98">
        <f t="shared" ca="1" si="4"/>
        <v>1176031839.9274001</v>
      </c>
      <c r="AB70" s="234"/>
    </row>
    <row r="71" spans="1:29" ht="14.25" thickBot="1">
      <c r="A71" s="235" t="s">
        <v>157</v>
      </c>
      <c r="B71" s="261"/>
      <c r="C71" s="245">
        <v>1848300</v>
      </c>
      <c r="D71" s="245">
        <v>6774810</v>
      </c>
      <c r="E71" s="245">
        <v>0</v>
      </c>
      <c r="F71" s="262">
        <f>SUM(C71:D71)</f>
        <v>8623110</v>
      </c>
      <c r="G71" s="259"/>
      <c r="H71" s="235" t="s">
        <v>233</v>
      </c>
      <c r="I71" s="240" t="s">
        <v>163</v>
      </c>
      <c r="J71" s="235">
        <f t="shared" ca="1" si="1"/>
        <v>2022208.27</v>
      </c>
      <c r="K71" s="235">
        <f t="shared" ca="1" si="2"/>
        <v>2022208.27</v>
      </c>
      <c r="L71" s="235">
        <f t="shared" ca="1" si="3"/>
        <v>0</v>
      </c>
      <c r="M71" s="98">
        <f t="shared" ca="1" si="4"/>
        <v>4044416.54</v>
      </c>
      <c r="AC71" s="234"/>
    </row>
    <row r="72" spans="1:29" ht="16.5" thickBot="1">
      <c r="A72" s="50" t="s">
        <v>141</v>
      </c>
      <c r="B72" s="247"/>
      <c r="C72" s="263">
        <f>SUM(C68:C71)</f>
        <v>96178250</v>
      </c>
      <c r="D72" s="263">
        <f>SUM(D68:D71)</f>
        <v>39301060</v>
      </c>
      <c r="E72" s="263">
        <f>SUM(E68:E71)</f>
        <v>0</v>
      </c>
      <c r="F72" s="263">
        <f>SUM(F68:F71)</f>
        <v>135479310</v>
      </c>
      <c r="G72" s="248"/>
      <c r="H72" s="235" t="s">
        <v>41</v>
      </c>
      <c r="I72" s="240" t="s">
        <v>163</v>
      </c>
      <c r="J72" s="235">
        <f t="shared" ref="J72:J135" ca="1" si="13">+SUMIF($A$8:$F$451,$H$8:$H$169,$C$8:$C$451)</f>
        <v>2011373</v>
      </c>
      <c r="K72" s="235">
        <f t="shared" ref="K72:K135" ca="1" si="14">+SUMIF($A$8:$F$451,$H$8:$H$169,$D$8:$D$451)</f>
        <v>2011373</v>
      </c>
      <c r="L72" s="235">
        <f t="shared" ref="L72:L135" ca="1" si="15">+SUMIF($A$8:$F$451,$H$8:$H$169,$E$8:$E$451)</f>
        <v>0</v>
      </c>
      <c r="M72" s="98">
        <f t="shared" ref="M72:M135" ca="1" si="16">SUM(J72:L72)</f>
        <v>4022746</v>
      </c>
    </row>
    <row r="73" spans="1:29" ht="14.25" thickBot="1">
      <c r="C73" s="255">
        <f>+C72-'[6]2001'!I67</f>
        <v>0</v>
      </c>
      <c r="D73" s="255">
        <f>+D72-'[6]2001'!J67</f>
        <v>0</v>
      </c>
      <c r="E73" s="255">
        <v>0</v>
      </c>
      <c r="F73" s="255">
        <f>+F72-'[6]2001'!K67</f>
        <v>0</v>
      </c>
      <c r="G73" s="256"/>
      <c r="H73" s="235" t="s">
        <v>34</v>
      </c>
      <c r="I73" s="240" t="s">
        <v>163</v>
      </c>
      <c r="J73" s="235">
        <f t="shared" ca="1" si="13"/>
        <v>517123</v>
      </c>
      <c r="K73" s="235">
        <f t="shared" ca="1" si="14"/>
        <v>517123</v>
      </c>
      <c r="L73" s="235">
        <f t="shared" ca="1" si="15"/>
        <v>0</v>
      </c>
      <c r="M73" s="98">
        <f t="shared" ca="1" si="16"/>
        <v>1034246</v>
      </c>
      <c r="T73" s="234"/>
      <c r="U73" s="234"/>
      <c r="V73" s="234"/>
      <c r="W73" s="234"/>
      <c r="X73" s="234"/>
      <c r="Y73" s="234"/>
    </row>
    <row r="74" spans="1:29" ht="16.5" thickBot="1">
      <c r="A74" s="686" t="s">
        <v>193</v>
      </c>
      <c r="B74" s="687"/>
      <c r="C74" s="687"/>
      <c r="D74" s="687"/>
      <c r="E74" s="687"/>
      <c r="F74" s="688"/>
      <c r="G74" s="227"/>
      <c r="H74" s="235" t="s">
        <v>35</v>
      </c>
      <c r="I74" s="240" t="s">
        <v>163</v>
      </c>
      <c r="J74" s="235">
        <f t="shared" ca="1" si="13"/>
        <v>498959</v>
      </c>
      <c r="K74" s="235">
        <f t="shared" ca="1" si="14"/>
        <v>498959</v>
      </c>
      <c r="L74" s="235">
        <f t="shared" ca="1" si="15"/>
        <v>0</v>
      </c>
      <c r="M74" s="98">
        <f t="shared" ca="1" si="16"/>
        <v>997918</v>
      </c>
    </row>
    <row r="75" spans="1:29" s="234" customFormat="1" ht="27">
      <c r="A75" s="249" t="s">
        <v>142</v>
      </c>
      <c r="B75" s="137" t="s">
        <v>171</v>
      </c>
      <c r="C75" s="229" t="s">
        <v>214</v>
      </c>
      <c r="D75" s="250" t="s">
        <v>137</v>
      </c>
      <c r="E75" s="137" t="s">
        <v>201</v>
      </c>
      <c r="F75" s="251" t="s">
        <v>135</v>
      </c>
      <c r="G75" s="197"/>
      <c r="H75" s="235" t="s">
        <v>69</v>
      </c>
      <c r="I75" s="240" t="s">
        <v>69</v>
      </c>
      <c r="J75" s="235">
        <f t="shared" ca="1" si="13"/>
        <v>837301477.20999992</v>
      </c>
      <c r="K75" s="235">
        <f t="shared" ca="1" si="14"/>
        <v>0</v>
      </c>
      <c r="L75" s="235">
        <f t="shared" ca="1" si="15"/>
        <v>0</v>
      </c>
      <c r="M75" s="98">
        <f t="shared" ca="1" si="16"/>
        <v>837301477.20999992</v>
      </c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</row>
    <row r="76" spans="1:29">
      <c r="A76" s="235" t="s">
        <v>88</v>
      </c>
      <c r="B76" s="264"/>
      <c r="C76" s="237">
        <v>95917500</v>
      </c>
      <c r="D76" s="237">
        <v>41107600</v>
      </c>
      <c r="E76" s="237">
        <v>0</v>
      </c>
      <c r="F76" s="238">
        <f t="shared" ref="F76:F82" si="17">SUM(C76:D76)</f>
        <v>137025100</v>
      </c>
      <c r="G76" s="239"/>
      <c r="H76" s="235" t="s">
        <v>234</v>
      </c>
      <c r="I76" s="240" t="s">
        <v>69</v>
      </c>
      <c r="J76" s="235">
        <f t="shared" ca="1" si="13"/>
        <v>32864087.050000001</v>
      </c>
      <c r="K76" s="235">
        <f t="shared" ca="1" si="14"/>
        <v>0</v>
      </c>
      <c r="L76" s="235">
        <f t="shared" ca="1" si="15"/>
        <v>0</v>
      </c>
      <c r="M76" s="98">
        <f t="shared" ca="1" si="16"/>
        <v>32864087.050000001</v>
      </c>
    </row>
    <row r="77" spans="1:29">
      <c r="A77" s="235" t="s">
        <v>155</v>
      </c>
      <c r="B77" s="260"/>
      <c r="C77" s="237">
        <v>49216300</v>
      </c>
      <c r="D77" s="237">
        <v>0</v>
      </c>
      <c r="E77" s="237">
        <v>0</v>
      </c>
      <c r="F77" s="238">
        <f t="shared" si="17"/>
        <v>49216300</v>
      </c>
      <c r="G77" s="239"/>
      <c r="H77" s="235" t="s">
        <v>25</v>
      </c>
      <c r="I77" s="240" t="s">
        <v>69</v>
      </c>
      <c r="J77" s="235">
        <f t="shared" ca="1" si="13"/>
        <v>8557741</v>
      </c>
      <c r="K77" s="235">
        <f t="shared" ca="1" si="14"/>
        <v>0</v>
      </c>
      <c r="L77" s="235">
        <f t="shared" ca="1" si="15"/>
        <v>0</v>
      </c>
      <c r="M77" s="98">
        <f t="shared" ca="1" si="16"/>
        <v>8557741</v>
      </c>
    </row>
    <row r="78" spans="1:29">
      <c r="A78" s="235" t="s">
        <v>157</v>
      </c>
      <c r="B78" s="264"/>
      <c r="C78" s="237">
        <v>66676100</v>
      </c>
      <c r="D78" s="237">
        <v>44450800</v>
      </c>
      <c r="E78" s="237">
        <v>0</v>
      </c>
      <c r="F78" s="238">
        <f t="shared" si="17"/>
        <v>111126900</v>
      </c>
      <c r="G78" s="239"/>
      <c r="H78" s="235" t="s">
        <v>182</v>
      </c>
      <c r="I78" s="240" t="s">
        <v>69</v>
      </c>
      <c r="J78" s="235">
        <f t="shared" ca="1" si="13"/>
        <v>3734692</v>
      </c>
      <c r="K78" s="235">
        <f t="shared" ca="1" si="14"/>
        <v>0</v>
      </c>
      <c r="L78" s="235">
        <f t="shared" ca="1" si="15"/>
        <v>0</v>
      </c>
      <c r="M78" s="98">
        <f t="shared" ca="1" si="16"/>
        <v>3734692</v>
      </c>
    </row>
    <row r="79" spans="1:29">
      <c r="A79" s="235" t="s">
        <v>164</v>
      </c>
      <c r="B79" s="264"/>
      <c r="C79" s="237">
        <v>5686500</v>
      </c>
      <c r="D79" s="237">
        <v>3791000</v>
      </c>
      <c r="E79" s="237">
        <v>0</v>
      </c>
      <c r="F79" s="238">
        <f t="shared" si="17"/>
        <v>9477500</v>
      </c>
      <c r="G79" s="239"/>
      <c r="H79" s="235" t="s">
        <v>108</v>
      </c>
      <c r="I79" s="240" t="s">
        <v>69</v>
      </c>
      <c r="J79" s="235">
        <f t="shared" ca="1" si="13"/>
        <v>3957700</v>
      </c>
      <c r="K79" s="235">
        <f t="shared" ca="1" si="14"/>
        <v>0</v>
      </c>
      <c r="L79" s="235">
        <f t="shared" ca="1" si="15"/>
        <v>0</v>
      </c>
      <c r="M79" s="98">
        <f t="shared" ca="1" si="16"/>
        <v>3957700</v>
      </c>
    </row>
    <row r="80" spans="1:29">
      <c r="A80" s="235" t="s">
        <v>162</v>
      </c>
      <c r="B80" s="264"/>
      <c r="C80" s="237">
        <v>3058800</v>
      </c>
      <c r="D80" s="237">
        <v>0</v>
      </c>
      <c r="E80" s="237">
        <v>0</v>
      </c>
      <c r="F80" s="238">
        <f t="shared" si="17"/>
        <v>3058800</v>
      </c>
      <c r="G80" s="239"/>
      <c r="H80" s="235" t="s">
        <v>42</v>
      </c>
      <c r="I80" s="240" t="s">
        <v>163</v>
      </c>
      <c r="J80" s="235">
        <f t="shared" ca="1" si="13"/>
        <v>124310</v>
      </c>
      <c r="K80" s="235">
        <f t="shared" ca="1" si="14"/>
        <v>290059</v>
      </c>
      <c r="L80" s="235">
        <f t="shared" ca="1" si="15"/>
        <v>0</v>
      </c>
      <c r="M80" s="98">
        <f t="shared" ca="1" si="16"/>
        <v>414369</v>
      </c>
      <c r="Z80" s="234"/>
      <c r="AA80" s="234"/>
    </row>
    <row r="81" spans="1:29" ht="15" customHeight="1">
      <c r="A81" s="235" t="s">
        <v>160</v>
      </c>
      <c r="B81" s="264"/>
      <c r="C81" s="237">
        <v>151245100</v>
      </c>
      <c r="D81" s="237">
        <v>113875400</v>
      </c>
      <c r="E81" s="237">
        <v>0</v>
      </c>
      <c r="F81" s="238">
        <f t="shared" si="17"/>
        <v>265120500</v>
      </c>
      <c r="G81" s="239"/>
      <c r="H81" s="235" t="s">
        <v>164</v>
      </c>
      <c r="I81" s="240" t="s">
        <v>163</v>
      </c>
      <c r="J81" s="235">
        <f t="shared" ca="1" si="13"/>
        <v>21225210</v>
      </c>
      <c r="K81" s="235">
        <f t="shared" ca="1" si="14"/>
        <v>24092389</v>
      </c>
      <c r="L81" s="235">
        <f t="shared" ca="1" si="15"/>
        <v>0</v>
      </c>
      <c r="M81" s="98">
        <f t="shared" ca="1" si="16"/>
        <v>45317599</v>
      </c>
      <c r="AB81" s="234"/>
    </row>
    <row r="82" spans="1:29" ht="14.25" thickBot="1">
      <c r="A82" s="235" t="s">
        <v>147</v>
      </c>
      <c r="B82" s="265"/>
      <c r="C82" s="245">
        <v>10350900</v>
      </c>
      <c r="D82" s="245">
        <v>6900600</v>
      </c>
      <c r="E82" s="245">
        <v>0</v>
      </c>
      <c r="F82" s="246">
        <f t="shared" si="17"/>
        <v>17251500</v>
      </c>
      <c r="G82" s="239"/>
      <c r="H82" s="235" t="s">
        <v>3</v>
      </c>
      <c r="I82" s="240" t="s">
        <v>69</v>
      </c>
      <c r="J82" s="235">
        <f t="shared" ca="1" si="13"/>
        <v>3249539</v>
      </c>
      <c r="K82" s="235">
        <f t="shared" ca="1" si="14"/>
        <v>0</v>
      </c>
      <c r="L82" s="235">
        <f t="shared" ca="1" si="15"/>
        <v>0</v>
      </c>
      <c r="M82" s="98">
        <f t="shared" ca="1" si="16"/>
        <v>3249539</v>
      </c>
      <c r="AC82" s="234"/>
    </row>
    <row r="83" spans="1:29" ht="16.5" thickBot="1">
      <c r="A83" s="50" t="s">
        <v>141</v>
      </c>
      <c r="B83" s="247"/>
      <c r="C83" s="91">
        <f>SUM(C76:C82)</f>
        <v>382151200</v>
      </c>
      <c r="D83" s="91">
        <f>SUM(D76:D82)</f>
        <v>210125400</v>
      </c>
      <c r="E83" s="91">
        <v>0</v>
      </c>
      <c r="F83" s="263">
        <f>SUM(F76:F82)</f>
        <v>592276600</v>
      </c>
      <c r="G83" s="248"/>
      <c r="H83" s="235" t="s">
        <v>44</v>
      </c>
      <c r="I83" s="240" t="s">
        <v>163</v>
      </c>
      <c r="J83" s="235">
        <f t="shared" ca="1" si="13"/>
        <v>187938.5</v>
      </c>
      <c r="K83" s="235">
        <f t="shared" ca="1" si="14"/>
        <v>438522</v>
      </c>
      <c r="L83" s="235">
        <f t="shared" ca="1" si="15"/>
        <v>0</v>
      </c>
      <c r="M83" s="98">
        <f t="shared" ca="1" si="16"/>
        <v>626460.5</v>
      </c>
    </row>
    <row r="84" spans="1:29" ht="14.25" thickBot="1">
      <c r="C84" s="214">
        <f>+C83-'[6]2001'!I78</f>
        <v>0</v>
      </c>
      <c r="D84" s="214">
        <f>+D83-'[6]2001'!J78</f>
        <v>0</v>
      </c>
      <c r="E84" s="214">
        <v>0</v>
      </c>
      <c r="F84" s="214">
        <f>+F83-'[6]2001'!K78</f>
        <v>0</v>
      </c>
      <c r="H84" s="235" t="s">
        <v>82</v>
      </c>
      <c r="I84" s="240" t="s">
        <v>82</v>
      </c>
      <c r="J84" s="235">
        <f t="shared" ca="1" si="13"/>
        <v>651645400</v>
      </c>
      <c r="K84" s="235">
        <f t="shared" ca="1" si="14"/>
        <v>0</v>
      </c>
      <c r="L84" s="235">
        <f t="shared" ca="1" si="15"/>
        <v>0</v>
      </c>
      <c r="M84" s="98">
        <f t="shared" ca="1" si="16"/>
        <v>651645400</v>
      </c>
      <c r="T84" s="234"/>
      <c r="U84" s="234"/>
      <c r="V84" s="234"/>
      <c r="W84" s="234"/>
      <c r="X84" s="234"/>
      <c r="Y84" s="234"/>
    </row>
    <row r="85" spans="1:29" ht="16.5" thickBot="1">
      <c r="A85" s="686" t="s">
        <v>195</v>
      </c>
      <c r="B85" s="687"/>
      <c r="C85" s="687"/>
      <c r="D85" s="687"/>
      <c r="E85" s="687"/>
      <c r="F85" s="688"/>
      <c r="G85" s="227"/>
      <c r="H85" s="235" t="s">
        <v>6</v>
      </c>
      <c r="I85" s="240" t="s">
        <v>243</v>
      </c>
      <c r="J85" s="235">
        <f t="shared" ca="1" si="13"/>
        <v>4751766</v>
      </c>
      <c r="K85" s="235">
        <f t="shared" ca="1" si="14"/>
        <v>0</v>
      </c>
      <c r="L85" s="235">
        <f t="shared" ca="1" si="15"/>
        <v>0</v>
      </c>
      <c r="M85" s="98">
        <f t="shared" ca="1" si="16"/>
        <v>4751766</v>
      </c>
    </row>
    <row r="86" spans="1:29" s="234" customFormat="1" ht="27">
      <c r="A86" s="249" t="s">
        <v>142</v>
      </c>
      <c r="B86" s="137" t="s">
        <v>171</v>
      </c>
      <c r="C86" s="229" t="s">
        <v>214</v>
      </c>
      <c r="D86" s="250" t="s">
        <v>137</v>
      </c>
      <c r="E86" s="137" t="s">
        <v>201</v>
      </c>
      <c r="F86" s="251" t="s">
        <v>135</v>
      </c>
      <c r="G86" s="197"/>
      <c r="H86" s="235" t="s">
        <v>11</v>
      </c>
      <c r="I86" s="240" t="s">
        <v>243</v>
      </c>
      <c r="J86" s="235">
        <f t="shared" ca="1" si="13"/>
        <v>29085433</v>
      </c>
      <c r="K86" s="235">
        <f t="shared" ca="1" si="14"/>
        <v>0</v>
      </c>
      <c r="L86" s="235">
        <f t="shared" ca="1" si="15"/>
        <v>0</v>
      </c>
      <c r="M86" s="98">
        <f t="shared" ca="1" si="16"/>
        <v>29085433</v>
      </c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</row>
    <row r="87" spans="1:29">
      <c r="A87" s="235" t="s">
        <v>88</v>
      </c>
      <c r="B87" s="266"/>
      <c r="C87" s="237">
        <v>2413300</v>
      </c>
      <c r="D87" s="237">
        <v>1042800</v>
      </c>
      <c r="E87" s="237">
        <v>0</v>
      </c>
      <c r="F87" s="238">
        <f t="shared" ref="F87:F106" si="18">SUM(C87:D87)</f>
        <v>3456100</v>
      </c>
      <c r="G87" s="239"/>
      <c r="H87" s="235" t="s">
        <v>113</v>
      </c>
      <c r="I87" s="240" t="s">
        <v>169</v>
      </c>
      <c r="J87" s="235">
        <f t="shared" ca="1" si="13"/>
        <v>11200000</v>
      </c>
      <c r="K87" s="235">
        <f t="shared" ca="1" si="14"/>
        <v>4800000</v>
      </c>
      <c r="L87" s="235">
        <f t="shared" ca="1" si="15"/>
        <v>0</v>
      </c>
      <c r="M87" s="98">
        <f t="shared" ca="1" si="16"/>
        <v>16000000</v>
      </c>
    </row>
    <row r="88" spans="1:29">
      <c r="A88" s="235" t="s">
        <v>95</v>
      </c>
      <c r="B88" s="267"/>
      <c r="C88" s="237">
        <v>3262300</v>
      </c>
      <c r="D88" s="237">
        <v>1692600</v>
      </c>
      <c r="E88" s="237">
        <v>0</v>
      </c>
      <c r="F88" s="238">
        <f t="shared" si="18"/>
        <v>4954900</v>
      </c>
      <c r="G88" s="239"/>
      <c r="H88" s="235" t="s">
        <v>169</v>
      </c>
      <c r="I88" s="240" t="s">
        <v>169</v>
      </c>
      <c r="J88" s="235">
        <f t="shared" ca="1" si="13"/>
        <v>266943186.22049999</v>
      </c>
      <c r="K88" s="235">
        <f t="shared" ca="1" si="14"/>
        <v>266943186.22049999</v>
      </c>
      <c r="L88" s="235">
        <f t="shared" ca="1" si="15"/>
        <v>0</v>
      </c>
      <c r="M88" s="98">
        <f t="shared" ca="1" si="16"/>
        <v>533886372.44099998</v>
      </c>
      <c r="O88" s="234"/>
      <c r="P88" s="234"/>
      <c r="Q88" s="234"/>
      <c r="R88" s="234"/>
      <c r="S88" s="234"/>
    </row>
    <row r="89" spans="1:29">
      <c r="A89" s="235" t="s">
        <v>47</v>
      </c>
      <c r="B89" s="264"/>
      <c r="C89" s="237">
        <v>27909900</v>
      </c>
      <c r="D89" s="237">
        <v>18606800</v>
      </c>
      <c r="E89" s="237">
        <v>0</v>
      </c>
      <c r="F89" s="238">
        <f t="shared" si="18"/>
        <v>46516700</v>
      </c>
      <c r="G89" s="239"/>
      <c r="H89" s="235" t="s">
        <v>168</v>
      </c>
      <c r="I89" s="240" t="s">
        <v>243</v>
      </c>
      <c r="J89" s="235">
        <f t="shared" ca="1" si="13"/>
        <v>280840178.5</v>
      </c>
      <c r="K89" s="235">
        <f t="shared" ca="1" si="14"/>
        <v>0</v>
      </c>
      <c r="L89" s="235">
        <f t="shared" ca="1" si="15"/>
        <v>0</v>
      </c>
      <c r="M89" s="98">
        <f t="shared" ca="1" si="16"/>
        <v>280840178.5</v>
      </c>
    </row>
    <row r="90" spans="1:29">
      <c r="A90" s="235" t="s">
        <v>155</v>
      </c>
      <c r="B90" s="266"/>
      <c r="C90" s="237">
        <v>104090100</v>
      </c>
      <c r="D90" s="237">
        <v>0</v>
      </c>
      <c r="E90" s="237">
        <v>0</v>
      </c>
      <c r="F90" s="238">
        <f t="shared" si="18"/>
        <v>104090100</v>
      </c>
      <c r="G90" s="239"/>
      <c r="H90" s="235" t="s">
        <v>114</v>
      </c>
      <c r="I90" s="240" t="s">
        <v>169</v>
      </c>
      <c r="J90" s="235">
        <f t="shared" ca="1" si="13"/>
        <v>33000400</v>
      </c>
      <c r="K90" s="235">
        <f t="shared" ca="1" si="14"/>
        <v>695400</v>
      </c>
      <c r="L90" s="235">
        <f t="shared" ca="1" si="15"/>
        <v>0</v>
      </c>
      <c r="M90" s="98">
        <f t="shared" ca="1" si="16"/>
        <v>33695800</v>
      </c>
    </row>
    <row r="91" spans="1:29">
      <c r="A91" s="235" t="s">
        <v>93</v>
      </c>
      <c r="B91" s="267"/>
      <c r="C91" s="237">
        <v>25198000</v>
      </c>
      <c r="D91" s="237">
        <v>0</v>
      </c>
      <c r="E91" s="237">
        <v>0</v>
      </c>
      <c r="F91" s="238">
        <f t="shared" si="18"/>
        <v>25198000</v>
      </c>
      <c r="G91" s="239"/>
      <c r="H91" s="235" t="s">
        <v>103</v>
      </c>
      <c r="I91" s="240" t="s">
        <v>159</v>
      </c>
      <c r="J91" s="235">
        <f t="shared" ca="1" si="13"/>
        <v>8037800</v>
      </c>
      <c r="K91" s="235">
        <f t="shared" ca="1" si="14"/>
        <v>9102900</v>
      </c>
      <c r="L91" s="235">
        <f t="shared" ca="1" si="15"/>
        <v>0</v>
      </c>
      <c r="M91" s="98">
        <f t="shared" ca="1" si="16"/>
        <v>17140700</v>
      </c>
    </row>
    <row r="92" spans="1:29">
      <c r="A92" s="235" t="s">
        <v>157</v>
      </c>
      <c r="B92" s="266"/>
      <c r="C92" s="237">
        <v>40939400</v>
      </c>
      <c r="D92" s="237">
        <v>27292900</v>
      </c>
      <c r="E92" s="237">
        <v>0</v>
      </c>
      <c r="F92" s="238">
        <f t="shared" si="18"/>
        <v>68232300</v>
      </c>
      <c r="G92" s="239"/>
      <c r="H92" s="235" t="s">
        <v>109</v>
      </c>
      <c r="I92" s="240" t="s">
        <v>159</v>
      </c>
      <c r="J92" s="235">
        <f t="shared" ca="1" si="13"/>
        <v>4059100</v>
      </c>
      <c r="K92" s="235">
        <f t="shared" ca="1" si="14"/>
        <v>6089700</v>
      </c>
      <c r="L92" s="235">
        <f t="shared" ca="1" si="15"/>
        <v>0</v>
      </c>
      <c r="M92" s="98">
        <f t="shared" ca="1" si="16"/>
        <v>10148800</v>
      </c>
    </row>
    <row r="93" spans="1:29">
      <c r="A93" s="235" t="s">
        <v>94</v>
      </c>
      <c r="B93" s="264"/>
      <c r="C93" s="237">
        <v>87416800</v>
      </c>
      <c r="D93" s="237">
        <v>58277900</v>
      </c>
      <c r="E93" s="237">
        <v>0</v>
      </c>
      <c r="F93" s="238">
        <f t="shared" si="18"/>
        <v>145694700</v>
      </c>
      <c r="G93" s="239"/>
      <c r="H93" s="235" t="s">
        <v>159</v>
      </c>
      <c r="I93" s="240" t="s">
        <v>159</v>
      </c>
      <c r="J93" s="235">
        <f t="shared" ca="1" si="13"/>
        <v>2904341728.1149998</v>
      </c>
      <c r="K93" s="235">
        <f t="shared" ca="1" si="14"/>
        <v>2269500029.4949999</v>
      </c>
      <c r="L93" s="235">
        <f t="shared" ca="1" si="15"/>
        <v>0</v>
      </c>
      <c r="M93" s="98">
        <f t="shared" ca="1" si="16"/>
        <v>5173841757.6099997</v>
      </c>
    </row>
    <row r="94" spans="1:29">
      <c r="A94" s="235" t="s">
        <v>69</v>
      </c>
      <c r="B94" s="264"/>
      <c r="C94" s="237">
        <v>12000000</v>
      </c>
      <c r="D94" s="237">
        <v>0</v>
      </c>
      <c r="E94" s="237">
        <v>0</v>
      </c>
      <c r="F94" s="238">
        <f t="shared" si="18"/>
        <v>12000000</v>
      </c>
      <c r="G94" s="239"/>
      <c r="H94" s="235" t="s">
        <v>31</v>
      </c>
      <c r="I94" s="240" t="s">
        <v>159</v>
      </c>
      <c r="J94" s="235">
        <f t="shared" ca="1" si="13"/>
        <v>33475000</v>
      </c>
      <c r="K94" s="235">
        <f t="shared" ca="1" si="14"/>
        <v>33475000</v>
      </c>
      <c r="L94" s="235">
        <f t="shared" ca="1" si="15"/>
        <v>0</v>
      </c>
      <c r="M94" s="98">
        <f t="shared" ca="1" si="16"/>
        <v>66950000</v>
      </c>
    </row>
    <row r="95" spans="1:29">
      <c r="A95" s="235" t="s">
        <v>103</v>
      </c>
      <c r="B95" s="264"/>
      <c r="C95" s="237">
        <v>8037800</v>
      </c>
      <c r="D95" s="237">
        <v>9102900</v>
      </c>
      <c r="E95" s="237">
        <v>0</v>
      </c>
      <c r="F95" s="238">
        <f t="shared" si="18"/>
        <v>17140700</v>
      </c>
      <c r="G95" s="239"/>
      <c r="H95" s="268" t="s">
        <v>192</v>
      </c>
      <c r="I95" s="240" t="s">
        <v>159</v>
      </c>
      <c r="J95" s="235">
        <f t="shared" ca="1" si="13"/>
        <v>1664600</v>
      </c>
      <c r="K95" s="235">
        <f t="shared" ca="1" si="14"/>
        <v>2315800</v>
      </c>
      <c r="L95" s="235">
        <f t="shared" ca="1" si="15"/>
        <v>0</v>
      </c>
      <c r="M95" s="98">
        <f t="shared" ca="1" si="16"/>
        <v>3980400</v>
      </c>
    </row>
    <row r="96" spans="1:29">
      <c r="A96" s="235" t="s">
        <v>162</v>
      </c>
      <c r="B96" s="266"/>
      <c r="C96" s="237">
        <v>194794100</v>
      </c>
      <c r="D96" s="237">
        <v>0</v>
      </c>
      <c r="E96" s="237">
        <v>0</v>
      </c>
      <c r="F96" s="238">
        <f t="shared" si="18"/>
        <v>194794100</v>
      </c>
      <c r="G96" s="239"/>
      <c r="H96" s="235" t="s">
        <v>162</v>
      </c>
      <c r="I96" s="240" t="s">
        <v>162</v>
      </c>
      <c r="J96" s="235">
        <f t="shared" ca="1" si="13"/>
        <v>3714595656.54</v>
      </c>
      <c r="K96" s="235">
        <f t="shared" ca="1" si="14"/>
        <v>0</v>
      </c>
      <c r="L96" s="235">
        <f t="shared" ca="1" si="15"/>
        <v>0</v>
      </c>
      <c r="M96" s="98">
        <f t="shared" ca="1" si="16"/>
        <v>3714595656.54</v>
      </c>
    </row>
    <row r="97" spans="1:29">
      <c r="A97" s="235" t="s">
        <v>97</v>
      </c>
      <c r="B97" s="264"/>
      <c r="C97" s="237">
        <v>63955200</v>
      </c>
      <c r="D97" s="237">
        <v>0</v>
      </c>
      <c r="E97" s="237">
        <v>0</v>
      </c>
      <c r="F97" s="238">
        <f t="shared" si="18"/>
        <v>63955200</v>
      </c>
      <c r="G97" s="239"/>
      <c r="H97" s="235" t="s">
        <v>37</v>
      </c>
      <c r="I97" s="240" t="s">
        <v>162</v>
      </c>
      <c r="J97" s="235">
        <f t="shared" ca="1" si="13"/>
        <v>23956152</v>
      </c>
      <c r="K97" s="235">
        <f t="shared" ca="1" si="14"/>
        <v>0</v>
      </c>
      <c r="L97" s="235">
        <f t="shared" ca="1" si="15"/>
        <v>0</v>
      </c>
      <c r="M97" s="98">
        <f t="shared" ca="1" si="16"/>
        <v>23956152</v>
      </c>
    </row>
    <row r="98" spans="1:29">
      <c r="A98" s="235" t="s">
        <v>160</v>
      </c>
      <c r="B98" s="266"/>
      <c r="C98" s="237">
        <v>14756900</v>
      </c>
      <c r="D98" s="237">
        <v>21711800</v>
      </c>
      <c r="E98" s="237">
        <v>0</v>
      </c>
      <c r="F98" s="238">
        <f t="shared" si="18"/>
        <v>36468700</v>
      </c>
      <c r="G98" s="239"/>
      <c r="H98" s="235" t="s">
        <v>27</v>
      </c>
      <c r="I98" s="240" t="s">
        <v>162</v>
      </c>
      <c r="J98" s="235">
        <f t="shared" ca="1" si="13"/>
        <v>1085419243</v>
      </c>
      <c r="K98" s="235">
        <f t="shared" ca="1" si="14"/>
        <v>0</v>
      </c>
      <c r="L98" s="235">
        <f t="shared" ca="1" si="15"/>
        <v>0</v>
      </c>
      <c r="M98" s="98">
        <f t="shared" ca="1" si="16"/>
        <v>1085419243</v>
      </c>
    </row>
    <row r="99" spans="1:29">
      <c r="A99" s="235" t="s">
        <v>96</v>
      </c>
      <c r="B99" s="267"/>
      <c r="C99" s="237">
        <v>12812600</v>
      </c>
      <c r="D99" s="237">
        <v>10241700</v>
      </c>
      <c r="E99" s="237">
        <v>0</v>
      </c>
      <c r="F99" s="238">
        <f t="shared" si="18"/>
        <v>23054300</v>
      </c>
      <c r="G99" s="239"/>
      <c r="H99" s="235" t="s">
        <v>26</v>
      </c>
      <c r="I99" s="240" t="s">
        <v>162</v>
      </c>
      <c r="J99" s="235">
        <f t="shared" ca="1" si="13"/>
        <v>94115974</v>
      </c>
      <c r="K99" s="235">
        <f t="shared" ca="1" si="14"/>
        <v>0</v>
      </c>
      <c r="L99" s="235">
        <f t="shared" ca="1" si="15"/>
        <v>0</v>
      </c>
      <c r="M99" s="98">
        <f t="shared" ca="1" si="16"/>
        <v>94115974</v>
      </c>
    </row>
    <row r="100" spans="1:29">
      <c r="A100" s="235" t="s">
        <v>102</v>
      </c>
      <c r="B100" s="264"/>
      <c r="C100" s="237">
        <v>2962200</v>
      </c>
      <c r="D100" s="237">
        <v>4277900</v>
      </c>
      <c r="E100" s="237">
        <v>0</v>
      </c>
      <c r="F100" s="238">
        <f t="shared" si="18"/>
        <v>7240100</v>
      </c>
      <c r="G100" s="239"/>
      <c r="H100" s="235" t="s">
        <v>29</v>
      </c>
      <c r="I100" s="240" t="s">
        <v>162</v>
      </c>
      <c r="J100" s="235">
        <f t="shared" ca="1" si="13"/>
        <v>16686000</v>
      </c>
      <c r="K100" s="235">
        <f t="shared" ca="1" si="14"/>
        <v>0</v>
      </c>
      <c r="L100" s="235">
        <f t="shared" ca="1" si="15"/>
        <v>0</v>
      </c>
      <c r="M100" s="98">
        <f t="shared" ca="1" si="16"/>
        <v>16686000</v>
      </c>
    </row>
    <row r="101" spans="1:29">
      <c r="A101" s="235" t="s">
        <v>101</v>
      </c>
      <c r="B101" s="264"/>
      <c r="C101" s="237">
        <v>3082800</v>
      </c>
      <c r="D101" s="237">
        <v>1321200</v>
      </c>
      <c r="E101" s="237">
        <v>0</v>
      </c>
      <c r="F101" s="238">
        <f t="shared" si="18"/>
        <v>4404000</v>
      </c>
      <c r="G101" s="239"/>
      <c r="H101" s="235" t="s">
        <v>97</v>
      </c>
      <c r="I101" s="240" t="s">
        <v>162</v>
      </c>
      <c r="J101" s="235">
        <f t="shared" ca="1" si="13"/>
        <v>63955200</v>
      </c>
      <c r="K101" s="235">
        <f t="shared" ca="1" si="14"/>
        <v>0</v>
      </c>
      <c r="L101" s="235">
        <f t="shared" ca="1" si="15"/>
        <v>0</v>
      </c>
      <c r="M101" s="98">
        <f t="shared" ca="1" si="16"/>
        <v>63955200</v>
      </c>
    </row>
    <row r="102" spans="1:29">
      <c r="A102" s="235" t="s">
        <v>100</v>
      </c>
      <c r="B102" s="264"/>
      <c r="C102" s="237">
        <v>26019300</v>
      </c>
      <c r="D102" s="237">
        <v>0</v>
      </c>
      <c r="E102" s="237">
        <v>0</v>
      </c>
      <c r="F102" s="238">
        <f t="shared" si="18"/>
        <v>26019300</v>
      </c>
      <c r="G102" s="239"/>
      <c r="H102" s="235" t="s">
        <v>160</v>
      </c>
      <c r="I102" s="240" t="s">
        <v>159</v>
      </c>
      <c r="J102" s="235">
        <f t="shared" ca="1" si="13"/>
        <v>1038909386.74</v>
      </c>
      <c r="K102" s="235">
        <f t="shared" ca="1" si="14"/>
        <v>1131977472.3900001</v>
      </c>
      <c r="L102" s="235">
        <f t="shared" ca="1" si="15"/>
        <v>0</v>
      </c>
      <c r="M102" s="98">
        <f t="shared" ca="1" si="16"/>
        <v>2170886859.1300001</v>
      </c>
    </row>
    <row r="103" spans="1:29">
      <c r="A103" s="235" t="s">
        <v>148</v>
      </c>
      <c r="B103" s="264"/>
      <c r="C103" s="237">
        <v>7856900</v>
      </c>
      <c r="D103" s="237">
        <v>0</v>
      </c>
      <c r="E103" s="237">
        <v>0</v>
      </c>
      <c r="F103" s="238">
        <f t="shared" si="18"/>
        <v>7856900</v>
      </c>
      <c r="G103" s="239"/>
      <c r="H103" s="235" t="s">
        <v>33</v>
      </c>
      <c r="I103" s="240" t="s">
        <v>159</v>
      </c>
      <c r="J103" s="235">
        <f t="shared" ca="1" si="13"/>
        <v>6106442.2999999998</v>
      </c>
      <c r="K103" s="235">
        <f t="shared" ca="1" si="14"/>
        <v>9159663</v>
      </c>
      <c r="L103" s="235">
        <f t="shared" ca="1" si="15"/>
        <v>0</v>
      </c>
      <c r="M103" s="98">
        <f t="shared" ca="1" si="16"/>
        <v>15266105.300000001</v>
      </c>
    </row>
    <row r="104" spans="1:29">
      <c r="A104" s="235" t="s">
        <v>98</v>
      </c>
      <c r="B104" s="267"/>
      <c r="C104" s="237">
        <v>26120200</v>
      </c>
      <c r="D104" s="237">
        <v>96950000</v>
      </c>
      <c r="E104" s="237">
        <v>0</v>
      </c>
      <c r="F104" s="238">
        <f t="shared" si="18"/>
        <v>123070200</v>
      </c>
      <c r="G104" s="239"/>
      <c r="H104" s="235" t="s">
        <v>96</v>
      </c>
      <c r="I104" s="240" t="s">
        <v>159</v>
      </c>
      <c r="J104" s="235">
        <f t="shared" ca="1" si="13"/>
        <v>12812600</v>
      </c>
      <c r="K104" s="235">
        <f t="shared" ca="1" si="14"/>
        <v>10241700</v>
      </c>
      <c r="L104" s="235">
        <f t="shared" ca="1" si="15"/>
        <v>0</v>
      </c>
      <c r="M104" s="98">
        <f t="shared" ca="1" si="16"/>
        <v>23054300</v>
      </c>
      <c r="Z104" s="234"/>
      <c r="AA104" s="234"/>
    </row>
    <row r="105" spans="1:29">
      <c r="A105" s="235" t="s">
        <v>147</v>
      </c>
      <c r="B105" s="264"/>
      <c r="C105" s="237">
        <v>28045100</v>
      </c>
      <c r="D105" s="237">
        <v>63377700</v>
      </c>
      <c r="E105" s="237">
        <v>0</v>
      </c>
      <c r="F105" s="238">
        <f t="shared" si="18"/>
        <v>91422800</v>
      </c>
      <c r="G105" s="239"/>
      <c r="H105" s="235" t="s">
        <v>102</v>
      </c>
      <c r="I105" s="240" t="s">
        <v>159</v>
      </c>
      <c r="J105" s="235">
        <f t="shared" ca="1" si="13"/>
        <v>2962200</v>
      </c>
      <c r="K105" s="235">
        <f t="shared" ca="1" si="14"/>
        <v>4277900</v>
      </c>
      <c r="L105" s="235">
        <f t="shared" ca="1" si="15"/>
        <v>0</v>
      </c>
      <c r="M105" s="98">
        <f t="shared" ca="1" si="16"/>
        <v>7240100</v>
      </c>
      <c r="AB105" s="234"/>
    </row>
    <row r="106" spans="1:29" ht="14.25" thickBot="1">
      <c r="A106" s="235" t="s">
        <v>99</v>
      </c>
      <c r="B106" s="269"/>
      <c r="C106" s="245">
        <v>108769600</v>
      </c>
      <c r="D106" s="245">
        <v>91735200</v>
      </c>
      <c r="E106" s="237">
        <v>0</v>
      </c>
      <c r="F106" s="246">
        <f t="shared" si="18"/>
        <v>200504800</v>
      </c>
      <c r="G106" s="239"/>
      <c r="H106" s="235" t="s">
        <v>78</v>
      </c>
      <c r="I106" s="240" t="s">
        <v>159</v>
      </c>
      <c r="J106" s="235">
        <f t="shared" ca="1" si="13"/>
        <v>235823800</v>
      </c>
      <c r="K106" s="235">
        <f t="shared" ca="1" si="14"/>
        <v>20867400</v>
      </c>
      <c r="L106" s="235">
        <f t="shared" ca="1" si="15"/>
        <v>0</v>
      </c>
      <c r="M106" s="98">
        <f t="shared" ca="1" si="16"/>
        <v>256691200</v>
      </c>
      <c r="AC106" s="234"/>
    </row>
    <row r="107" spans="1:29" ht="16.5" thickBot="1">
      <c r="A107" s="50" t="s">
        <v>141</v>
      </c>
      <c r="B107" s="247"/>
      <c r="C107" s="91">
        <f>SUM(C87:C106)</f>
        <v>800442500</v>
      </c>
      <c r="D107" s="263">
        <f>SUM(D87:D106)</f>
        <v>405631400</v>
      </c>
      <c r="E107" s="91">
        <v>0</v>
      </c>
      <c r="F107" s="91">
        <f>SUM(F87:F106)</f>
        <v>1206073900</v>
      </c>
      <c r="G107" s="248"/>
      <c r="H107" s="235" t="s">
        <v>90</v>
      </c>
      <c r="I107" s="240" t="s">
        <v>162</v>
      </c>
      <c r="J107" s="235">
        <f t="shared" ca="1" si="13"/>
        <v>2602500</v>
      </c>
      <c r="K107" s="235">
        <f t="shared" ca="1" si="14"/>
        <v>0</v>
      </c>
      <c r="L107" s="235">
        <f t="shared" ca="1" si="15"/>
        <v>0</v>
      </c>
      <c r="M107" s="98">
        <f t="shared" ca="1" si="16"/>
        <v>2602500</v>
      </c>
    </row>
    <row r="108" spans="1:29" ht="14.25" thickBot="1">
      <c r="C108" s="214">
        <f>+C107-'[6]2002'!I236</f>
        <v>0</v>
      </c>
      <c r="D108" s="214">
        <f>+D107-'[6]2002'!J236</f>
        <v>0</v>
      </c>
      <c r="E108" s="214">
        <v>0</v>
      </c>
      <c r="F108" s="214">
        <f>+F107-'[6]2002'!K236</f>
        <v>0</v>
      </c>
      <c r="H108" s="235" t="s">
        <v>161</v>
      </c>
      <c r="I108" s="240" t="s">
        <v>162</v>
      </c>
      <c r="J108" s="235">
        <f t="shared" ca="1" si="13"/>
        <v>11757373615.290001</v>
      </c>
      <c r="K108" s="235">
        <f t="shared" ca="1" si="14"/>
        <v>0</v>
      </c>
      <c r="L108" s="235">
        <f t="shared" ca="1" si="15"/>
        <v>0</v>
      </c>
      <c r="M108" s="98">
        <f t="shared" ca="1" si="16"/>
        <v>11757373615.290001</v>
      </c>
      <c r="T108" s="234"/>
      <c r="U108" s="234"/>
      <c r="V108" s="234"/>
      <c r="W108" s="234"/>
      <c r="X108" s="234"/>
      <c r="Y108" s="234"/>
    </row>
    <row r="109" spans="1:29" ht="16.5" thickBot="1">
      <c r="A109" s="686" t="s">
        <v>190</v>
      </c>
      <c r="B109" s="687"/>
      <c r="C109" s="687"/>
      <c r="D109" s="687"/>
      <c r="E109" s="687"/>
      <c r="F109" s="688"/>
      <c r="G109" s="227"/>
      <c r="H109" s="235" t="s">
        <v>8</v>
      </c>
      <c r="I109" s="240" t="s">
        <v>8</v>
      </c>
      <c r="J109" s="235">
        <f t="shared" ca="1" si="13"/>
        <v>17619396</v>
      </c>
      <c r="K109" s="235">
        <f t="shared" ca="1" si="14"/>
        <v>7551170</v>
      </c>
      <c r="L109" s="235">
        <f t="shared" ca="1" si="15"/>
        <v>0</v>
      </c>
      <c r="M109" s="98">
        <f t="shared" ca="1" si="16"/>
        <v>25170566</v>
      </c>
    </row>
    <row r="110" spans="1:29" s="234" customFormat="1" ht="27">
      <c r="A110" s="270" t="s">
        <v>142</v>
      </c>
      <c r="B110" s="137" t="s">
        <v>171</v>
      </c>
      <c r="C110" s="229" t="s">
        <v>214</v>
      </c>
      <c r="D110" s="230" t="s">
        <v>137</v>
      </c>
      <c r="E110" s="168" t="s">
        <v>201</v>
      </c>
      <c r="F110" s="229" t="s">
        <v>135</v>
      </c>
      <c r="G110" s="197"/>
      <c r="H110" s="235" t="s">
        <v>7</v>
      </c>
      <c r="I110" s="240" t="s">
        <v>7</v>
      </c>
      <c r="J110" s="235">
        <f t="shared" ca="1" si="13"/>
        <v>6540083</v>
      </c>
      <c r="K110" s="235">
        <f t="shared" ca="1" si="14"/>
        <v>0</v>
      </c>
      <c r="L110" s="235">
        <f t="shared" ca="1" si="15"/>
        <v>0</v>
      </c>
      <c r="M110" s="98">
        <f t="shared" ca="1" si="16"/>
        <v>6540083</v>
      </c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</row>
    <row r="111" spans="1:29">
      <c r="A111" s="235" t="s">
        <v>88</v>
      </c>
      <c r="B111" s="271"/>
      <c r="C111" s="272">
        <v>173816500</v>
      </c>
      <c r="D111" s="272">
        <v>73800400</v>
      </c>
      <c r="E111" s="273">
        <v>0</v>
      </c>
      <c r="F111" s="274">
        <f t="shared" ref="F111:F135" si="19">SUM(C111:D111)</f>
        <v>247616900</v>
      </c>
      <c r="G111" s="275"/>
      <c r="H111" s="235" t="s">
        <v>101</v>
      </c>
      <c r="I111" s="240" t="s">
        <v>8</v>
      </c>
      <c r="J111" s="235">
        <f t="shared" ca="1" si="13"/>
        <v>8234700</v>
      </c>
      <c r="K111" s="235">
        <f t="shared" ca="1" si="14"/>
        <v>5742600</v>
      </c>
      <c r="L111" s="235">
        <f t="shared" ca="1" si="15"/>
        <v>0</v>
      </c>
      <c r="M111" s="98">
        <f t="shared" ca="1" si="16"/>
        <v>13977300</v>
      </c>
    </row>
    <row r="112" spans="1:29">
      <c r="A112" s="235" t="s">
        <v>72</v>
      </c>
      <c r="B112" s="271"/>
      <c r="C112" s="272">
        <v>11739300</v>
      </c>
      <c r="D112" s="272">
        <v>4978200</v>
      </c>
      <c r="E112" s="273">
        <v>0</v>
      </c>
      <c r="F112" s="274">
        <f t="shared" si="19"/>
        <v>16717500</v>
      </c>
      <c r="G112" s="275"/>
      <c r="H112" s="235" t="s">
        <v>107</v>
      </c>
      <c r="I112" s="240" t="s">
        <v>8</v>
      </c>
      <c r="J112" s="235">
        <f t="shared" ca="1" si="13"/>
        <v>79504800</v>
      </c>
      <c r="K112" s="235">
        <f t="shared" ca="1" si="14"/>
        <v>0</v>
      </c>
      <c r="L112" s="235">
        <f t="shared" ca="1" si="15"/>
        <v>0</v>
      </c>
      <c r="M112" s="98">
        <f t="shared" ca="1" si="16"/>
        <v>79504800</v>
      </c>
    </row>
    <row r="113" spans="1:19">
      <c r="A113" s="235" t="s">
        <v>105</v>
      </c>
      <c r="B113" s="276"/>
      <c r="C113" s="272">
        <v>6413500</v>
      </c>
      <c r="D113" s="272">
        <v>9405200</v>
      </c>
      <c r="E113" s="273">
        <v>0</v>
      </c>
      <c r="F113" s="274">
        <f t="shared" si="19"/>
        <v>15818700</v>
      </c>
      <c r="G113" s="275"/>
      <c r="H113" s="235" t="s">
        <v>77</v>
      </c>
      <c r="I113" s="240" t="s">
        <v>8</v>
      </c>
      <c r="J113" s="235">
        <f t="shared" ca="1" si="13"/>
        <v>76130600</v>
      </c>
      <c r="K113" s="235">
        <f t="shared" ca="1" si="14"/>
        <v>43582000</v>
      </c>
      <c r="L113" s="235">
        <f t="shared" ca="1" si="15"/>
        <v>0</v>
      </c>
      <c r="M113" s="98">
        <f t="shared" ca="1" si="16"/>
        <v>119712600</v>
      </c>
    </row>
    <row r="114" spans="1:19">
      <c r="A114" s="235" t="s">
        <v>106</v>
      </c>
      <c r="B114" s="276"/>
      <c r="C114" s="272">
        <v>19530000</v>
      </c>
      <c r="D114" s="272">
        <v>0</v>
      </c>
      <c r="E114" s="273">
        <v>0</v>
      </c>
      <c r="F114" s="274">
        <f t="shared" si="19"/>
        <v>19530000</v>
      </c>
      <c r="G114" s="275"/>
      <c r="H114" s="235" t="s">
        <v>14</v>
      </c>
      <c r="I114" s="240" t="s">
        <v>8</v>
      </c>
      <c r="J114" s="235">
        <f t="shared" ca="1" si="13"/>
        <v>4879545.45</v>
      </c>
      <c r="K114" s="235">
        <f t="shared" ca="1" si="14"/>
        <v>4879545.45</v>
      </c>
      <c r="L114" s="235">
        <f t="shared" ca="1" si="15"/>
        <v>0</v>
      </c>
      <c r="M114" s="98">
        <f t="shared" ca="1" si="16"/>
        <v>9759090.9000000004</v>
      </c>
    </row>
    <row r="115" spans="1:19">
      <c r="A115" s="235" t="s">
        <v>112</v>
      </c>
      <c r="B115" s="276"/>
      <c r="C115" s="272">
        <v>554000</v>
      </c>
      <c r="D115" s="272">
        <v>992000</v>
      </c>
      <c r="E115" s="273">
        <v>0</v>
      </c>
      <c r="F115" s="274">
        <f t="shared" si="19"/>
        <v>1546000</v>
      </c>
      <c r="G115" s="275"/>
      <c r="H115" s="235" t="s">
        <v>74</v>
      </c>
      <c r="I115" s="240" t="s">
        <v>7</v>
      </c>
      <c r="J115" s="235">
        <f t="shared" ca="1" si="13"/>
        <v>10480000</v>
      </c>
      <c r="K115" s="235">
        <f t="shared" ca="1" si="14"/>
        <v>0</v>
      </c>
      <c r="L115" s="235">
        <f t="shared" ca="1" si="15"/>
        <v>0</v>
      </c>
      <c r="M115" s="98">
        <f t="shared" ca="1" si="16"/>
        <v>10480000</v>
      </c>
    </row>
    <row r="116" spans="1:19">
      <c r="A116" s="235" t="s">
        <v>111</v>
      </c>
      <c r="B116" s="276"/>
      <c r="C116" s="272">
        <v>17149100</v>
      </c>
      <c r="D116" s="272">
        <v>0</v>
      </c>
      <c r="E116" s="273">
        <v>0</v>
      </c>
      <c r="F116" s="274">
        <f t="shared" si="19"/>
        <v>17149100</v>
      </c>
      <c r="G116" s="275"/>
      <c r="H116" s="235" t="s">
        <v>116</v>
      </c>
      <c r="I116" s="240" t="s">
        <v>116</v>
      </c>
      <c r="J116" s="235">
        <f t="shared" ca="1" si="13"/>
        <v>154308000</v>
      </c>
      <c r="K116" s="235">
        <f t="shared" ca="1" si="14"/>
        <v>0</v>
      </c>
      <c r="L116" s="235">
        <f t="shared" ca="1" si="15"/>
        <v>0</v>
      </c>
      <c r="M116" s="98">
        <f t="shared" ca="1" si="16"/>
        <v>154308000</v>
      </c>
    </row>
    <row r="117" spans="1:19">
      <c r="A117" s="235" t="s">
        <v>47</v>
      </c>
      <c r="B117" s="276"/>
      <c r="C117" s="272">
        <v>101453500</v>
      </c>
      <c r="D117" s="272">
        <v>100588700</v>
      </c>
      <c r="E117" s="273">
        <v>0</v>
      </c>
      <c r="F117" s="274">
        <f t="shared" si="19"/>
        <v>202042200</v>
      </c>
      <c r="G117" s="275"/>
      <c r="H117" s="235" t="s">
        <v>149</v>
      </c>
      <c r="I117" s="240" t="s">
        <v>116</v>
      </c>
      <c r="J117" s="235">
        <f t="shared" ca="1" si="13"/>
        <v>8284501.1400000006</v>
      </c>
      <c r="K117" s="235">
        <f t="shared" ca="1" si="14"/>
        <v>0</v>
      </c>
      <c r="L117" s="235">
        <f t="shared" ca="1" si="15"/>
        <v>0</v>
      </c>
      <c r="M117" s="98">
        <f t="shared" ca="1" si="16"/>
        <v>8284501.1400000006</v>
      </c>
      <c r="O117" s="234"/>
      <c r="P117" s="234"/>
      <c r="Q117" s="234"/>
      <c r="R117" s="234"/>
      <c r="S117" s="234"/>
    </row>
    <row r="118" spans="1:19">
      <c r="A118" s="235" t="s">
        <v>155</v>
      </c>
      <c r="B118" s="276"/>
      <c r="C118" s="272">
        <v>203646700</v>
      </c>
      <c r="D118" s="272">
        <v>0</v>
      </c>
      <c r="E118" s="273">
        <v>0</v>
      </c>
      <c r="F118" s="274">
        <f t="shared" si="19"/>
        <v>203646700</v>
      </c>
      <c r="G118" s="275"/>
      <c r="H118" s="235" t="s">
        <v>119</v>
      </c>
      <c r="I118" s="240" t="s">
        <v>246</v>
      </c>
      <c r="J118" s="235">
        <f t="shared" ca="1" si="13"/>
        <v>314000</v>
      </c>
      <c r="K118" s="235">
        <f t="shared" ca="1" si="14"/>
        <v>732800</v>
      </c>
      <c r="L118" s="235">
        <f t="shared" ca="1" si="15"/>
        <v>0</v>
      </c>
      <c r="M118" s="98">
        <f t="shared" ca="1" si="16"/>
        <v>1046800</v>
      </c>
    </row>
    <row r="119" spans="1:19">
      <c r="A119" s="235" t="s">
        <v>157</v>
      </c>
      <c r="B119" s="276"/>
      <c r="C119" s="272">
        <v>8638100</v>
      </c>
      <c r="D119" s="272">
        <v>12244500</v>
      </c>
      <c r="E119" s="273">
        <v>0</v>
      </c>
      <c r="F119" s="274">
        <f t="shared" si="19"/>
        <v>20882600</v>
      </c>
      <c r="G119" s="275"/>
      <c r="H119" s="235" t="s">
        <v>203</v>
      </c>
      <c r="I119" s="240" t="s">
        <v>8</v>
      </c>
      <c r="J119" s="235">
        <f t="shared" ca="1" si="13"/>
        <v>64772596</v>
      </c>
      <c r="K119" s="235">
        <f t="shared" ca="1" si="14"/>
        <v>64772596</v>
      </c>
      <c r="L119" s="235">
        <f t="shared" ca="1" si="15"/>
        <v>0</v>
      </c>
      <c r="M119" s="98">
        <f t="shared" ca="1" si="16"/>
        <v>129545192</v>
      </c>
    </row>
    <row r="120" spans="1:19">
      <c r="A120" s="235" t="s">
        <v>163</v>
      </c>
      <c r="B120" s="276"/>
      <c r="C120" s="272">
        <v>18357200</v>
      </c>
      <c r="D120" s="272">
        <v>18727200</v>
      </c>
      <c r="E120" s="273">
        <v>0</v>
      </c>
      <c r="F120" s="274">
        <f t="shared" si="19"/>
        <v>37084400</v>
      </c>
      <c r="G120" s="275"/>
      <c r="H120" s="235" t="s">
        <v>85</v>
      </c>
      <c r="I120" s="240" t="s">
        <v>85</v>
      </c>
      <c r="J120" s="235">
        <f t="shared" ca="1" si="13"/>
        <v>8616000</v>
      </c>
      <c r="K120" s="235">
        <f t="shared" ca="1" si="14"/>
        <v>0</v>
      </c>
      <c r="L120" s="235">
        <f t="shared" ca="1" si="15"/>
        <v>0</v>
      </c>
      <c r="M120" s="98">
        <f t="shared" ca="1" si="16"/>
        <v>8616000</v>
      </c>
    </row>
    <row r="121" spans="1:19">
      <c r="A121" s="235" t="s">
        <v>69</v>
      </c>
      <c r="B121" s="276"/>
      <c r="C121" s="272">
        <v>128949200</v>
      </c>
      <c r="D121" s="272">
        <v>0</v>
      </c>
      <c r="E121" s="273">
        <v>0</v>
      </c>
      <c r="F121" s="274">
        <f t="shared" si="19"/>
        <v>128949200</v>
      </c>
      <c r="G121" s="275"/>
      <c r="H121" s="235" t="s">
        <v>167</v>
      </c>
      <c r="I121" s="240" t="s">
        <v>167</v>
      </c>
      <c r="J121" s="235">
        <f t="shared" ca="1" si="13"/>
        <v>240253020.59099999</v>
      </c>
      <c r="K121" s="235">
        <f t="shared" ca="1" si="14"/>
        <v>0</v>
      </c>
      <c r="L121" s="235">
        <f t="shared" ca="1" si="15"/>
        <v>0</v>
      </c>
      <c r="M121" s="98">
        <f t="shared" ca="1" si="16"/>
        <v>240253020.59099999</v>
      </c>
    </row>
    <row r="122" spans="1:19">
      <c r="A122" s="235" t="s">
        <v>108</v>
      </c>
      <c r="B122" s="276"/>
      <c r="C122" s="272">
        <v>3957700</v>
      </c>
      <c r="D122" s="272">
        <v>0</v>
      </c>
      <c r="E122" s="273">
        <v>0</v>
      </c>
      <c r="F122" s="274">
        <f t="shared" si="19"/>
        <v>3957700</v>
      </c>
      <c r="G122" s="275"/>
      <c r="H122" s="235" t="s">
        <v>40</v>
      </c>
      <c r="I122" s="240" t="s">
        <v>167</v>
      </c>
      <c r="J122" s="235">
        <f t="shared" ca="1" si="13"/>
        <v>11590923</v>
      </c>
      <c r="K122" s="235">
        <f t="shared" ca="1" si="14"/>
        <v>0</v>
      </c>
      <c r="L122" s="235">
        <f t="shared" ca="1" si="15"/>
        <v>0</v>
      </c>
      <c r="M122" s="98">
        <f t="shared" ca="1" si="16"/>
        <v>11590923</v>
      </c>
    </row>
    <row r="123" spans="1:19">
      <c r="A123" s="235" t="s">
        <v>104</v>
      </c>
      <c r="B123" s="271"/>
      <c r="C123" s="272">
        <v>0</v>
      </c>
      <c r="D123" s="272">
        <v>0</v>
      </c>
      <c r="E123" s="273">
        <v>0</v>
      </c>
      <c r="F123" s="274">
        <f t="shared" si="19"/>
        <v>0</v>
      </c>
      <c r="G123" s="275"/>
      <c r="H123" s="235" t="s">
        <v>150</v>
      </c>
      <c r="I123" s="240" t="s">
        <v>9</v>
      </c>
      <c r="J123" s="235">
        <f t="shared" ca="1" si="13"/>
        <v>721000</v>
      </c>
      <c r="K123" s="235">
        <f t="shared" ca="1" si="14"/>
        <v>721000</v>
      </c>
      <c r="L123" s="235">
        <f t="shared" ca="1" si="15"/>
        <v>0</v>
      </c>
      <c r="M123" s="98">
        <f t="shared" ca="1" si="16"/>
        <v>1442000</v>
      </c>
    </row>
    <row r="124" spans="1:19">
      <c r="A124" s="235" t="s">
        <v>109</v>
      </c>
      <c r="B124" s="276"/>
      <c r="C124" s="272">
        <v>4059100</v>
      </c>
      <c r="D124" s="272">
        <v>6089700</v>
      </c>
      <c r="E124" s="273">
        <v>0</v>
      </c>
      <c r="F124" s="274">
        <f t="shared" si="19"/>
        <v>10148800</v>
      </c>
      <c r="G124" s="275"/>
      <c r="H124" s="235" t="s">
        <v>216</v>
      </c>
      <c r="I124" s="240" t="s">
        <v>216</v>
      </c>
      <c r="J124" s="235">
        <f t="shared" ca="1" si="13"/>
        <v>206712383</v>
      </c>
      <c r="K124" s="235">
        <f t="shared" ca="1" si="14"/>
        <v>0</v>
      </c>
      <c r="L124" s="235">
        <f t="shared" ca="1" si="15"/>
        <v>0</v>
      </c>
      <c r="M124" s="98">
        <f t="shared" ca="1" si="16"/>
        <v>206712383</v>
      </c>
    </row>
    <row r="125" spans="1:19">
      <c r="A125" s="235" t="s">
        <v>159</v>
      </c>
      <c r="B125" s="277"/>
      <c r="C125" s="272">
        <v>145003300</v>
      </c>
      <c r="D125" s="272">
        <v>142534400</v>
      </c>
      <c r="E125" s="273">
        <v>0</v>
      </c>
      <c r="F125" s="274">
        <f t="shared" si="19"/>
        <v>287537700</v>
      </c>
      <c r="G125" s="275"/>
      <c r="H125" s="235" t="s">
        <v>5</v>
      </c>
      <c r="I125" s="240" t="s">
        <v>9</v>
      </c>
      <c r="J125" s="235">
        <f t="shared" ca="1" si="13"/>
        <v>31549854</v>
      </c>
      <c r="K125" s="235">
        <f t="shared" ca="1" si="14"/>
        <v>31549854</v>
      </c>
      <c r="L125" s="235">
        <f t="shared" ca="1" si="15"/>
        <v>0</v>
      </c>
      <c r="M125" s="98">
        <f t="shared" ca="1" si="16"/>
        <v>63099708</v>
      </c>
    </row>
    <row r="126" spans="1:19">
      <c r="A126" s="235" t="s">
        <v>192</v>
      </c>
      <c r="B126" s="276"/>
      <c r="C126" s="272">
        <v>1664600</v>
      </c>
      <c r="D126" s="272">
        <v>2315800</v>
      </c>
      <c r="E126" s="273">
        <v>0</v>
      </c>
      <c r="F126" s="274">
        <f t="shared" si="19"/>
        <v>3980400</v>
      </c>
      <c r="G126" s="275"/>
      <c r="H126" s="235" t="s">
        <v>110</v>
      </c>
      <c r="I126" s="240" t="s">
        <v>216</v>
      </c>
      <c r="J126" s="235">
        <f t="shared" ca="1" si="13"/>
        <v>150707500</v>
      </c>
      <c r="K126" s="235">
        <f t="shared" ca="1" si="14"/>
        <v>0</v>
      </c>
      <c r="L126" s="235">
        <f t="shared" ca="1" si="15"/>
        <v>0</v>
      </c>
      <c r="M126" s="98">
        <f t="shared" ca="1" si="16"/>
        <v>150707500</v>
      </c>
    </row>
    <row r="127" spans="1:19">
      <c r="A127" s="235" t="s">
        <v>162</v>
      </c>
      <c r="B127" s="276"/>
      <c r="C127" s="272">
        <v>114196700</v>
      </c>
      <c r="D127" s="272">
        <v>0</v>
      </c>
      <c r="E127" s="273">
        <v>0</v>
      </c>
      <c r="F127" s="274">
        <f t="shared" si="19"/>
        <v>114196700</v>
      </c>
      <c r="G127" s="275"/>
      <c r="H127" s="235" t="s">
        <v>151</v>
      </c>
      <c r="I127" s="240" t="s">
        <v>216</v>
      </c>
      <c r="J127" s="235">
        <f t="shared" ca="1" si="13"/>
        <v>2999360</v>
      </c>
      <c r="K127" s="235">
        <f t="shared" ca="1" si="14"/>
        <v>0</v>
      </c>
      <c r="L127" s="235">
        <f t="shared" ca="1" si="15"/>
        <v>0</v>
      </c>
      <c r="M127" s="98">
        <f t="shared" ca="1" si="16"/>
        <v>2999360</v>
      </c>
    </row>
    <row r="128" spans="1:19">
      <c r="A128" s="235" t="s">
        <v>160</v>
      </c>
      <c r="B128" s="276"/>
      <c r="C128" s="272">
        <v>165463300</v>
      </c>
      <c r="D128" s="272">
        <v>121245300</v>
      </c>
      <c r="E128" s="273">
        <v>0</v>
      </c>
      <c r="F128" s="274">
        <f t="shared" si="19"/>
        <v>286708600</v>
      </c>
      <c r="G128" s="275"/>
      <c r="H128" s="235" t="s">
        <v>207</v>
      </c>
      <c r="I128" s="240" t="s">
        <v>207</v>
      </c>
      <c r="J128" s="235">
        <f t="shared" ca="1" si="13"/>
        <v>26340000</v>
      </c>
      <c r="K128" s="235">
        <f t="shared" ca="1" si="14"/>
        <v>105360000</v>
      </c>
      <c r="L128" s="235">
        <f t="shared" ca="1" si="15"/>
        <v>0</v>
      </c>
      <c r="M128" s="98">
        <f t="shared" ca="1" si="16"/>
        <v>131700000</v>
      </c>
    </row>
    <row r="129" spans="1:29">
      <c r="A129" s="235" t="s">
        <v>101</v>
      </c>
      <c r="B129" s="276"/>
      <c r="C129" s="272">
        <v>5151900</v>
      </c>
      <c r="D129" s="272">
        <v>4421400</v>
      </c>
      <c r="E129" s="273">
        <v>0</v>
      </c>
      <c r="F129" s="274">
        <f t="shared" si="19"/>
        <v>9573300</v>
      </c>
      <c r="G129" s="275"/>
      <c r="H129" s="235" t="s">
        <v>17</v>
      </c>
      <c r="I129" s="240" t="s">
        <v>207</v>
      </c>
      <c r="J129" s="235">
        <f t="shared" ca="1" si="13"/>
        <v>2245400</v>
      </c>
      <c r="K129" s="235">
        <f t="shared" ca="1" si="14"/>
        <v>8981600</v>
      </c>
      <c r="L129" s="235">
        <f t="shared" ca="1" si="15"/>
        <v>0</v>
      </c>
      <c r="M129" s="98">
        <f t="shared" ca="1" si="16"/>
        <v>11227000</v>
      </c>
    </row>
    <row r="130" spans="1:29">
      <c r="A130" s="235" t="s">
        <v>107</v>
      </c>
      <c r="B130" s="276"/>
      <c r="C130" s="272">
        <v>79504800</v>
      </c>
      <c r="D130" s="272">
        <v>0</v>
      </c>
      <c r="E130" s="273">
        <v>0</v>
      </c>
      <c r="F130" s="274">
        <f t="shared" si="19"/>
        <v>79504800</v>
      </c>
      <c r="G130" s="275"/>
      <c r="H130" s="235" t="s">
        <v>170</v>
      </c>
      <c r="I130" s="240" t="s">
        <v>207</v>
      </c>
      <c r="J130" s="235">
        <f t="shared" ca="1" si="13"/>
        <v>18308426</v>
      </c>
      <c r="K130" s="235">
        <f t="shared" ca="1" si="14"/>
        <v>18308426</v>
      </c>
      <c r="L130" s="235">
        <f t="shared" ca="1" si="15"/>
        <v>0</v>
      </c>
      <c r="M130" s="98">
        <f t="shared" ca="1" si="16"/>
        <v>36616852</v>
      </c>
    </row>
    <row r="131" spans="1:29">
      <c r="A131" s="235" t="s">
        <v>110</v>
      </c>
      <c r="B131" s="276"/>
      <c r="C131" s="272">
        <v>144548100</v>
      </c>
      <c r="D131" s="272">
        <v>0</v>
      </c>
      <c r="E131" s="273">
        <v>0</v>
      </c>
      <c r="F131" s="274">
        <f t="shared" si="19"/>
        <v>144548100</v>
      </c>
      <c r="G131" s="275"/>
      <c r="H131" s="235" t="s">
        <v>166</v>
      </c>
      <c r="I131" s="240" t="s">
        <v>166</v>
      </c>
      <c r="J131" s="235">
        <f t="shared" ca="1" si="13"/>
        <v>714255180.11555004</v>
      </c>
      <c r="K131" s="235">
        <f t="shared" ca="1" si="14"/>
        <v>669919115.15555</v>
      </c>
      <c r="L131" s="235">
        <f t="shared" ca="1" si="15"/>
        <v>0</v>
      </c>
      <c r="M131" s="98">
        <f t="shared" ca="1" si="16"/>
        <v>1384174295.2711</v>
      </c>
    </row>
    <row r="132" spans="1:29">
      <c r="A132" s="235" t="s">
        <v>84</v>
      </c>
      <c r="B132" s="276"/>
      <c r="C132" s="272">
        <v>51139600</v>
      </c>
      <c r="D132" s="272">
        <v>0</v>
      </c>
      <c r="E132" s="273">
        <v>0</v>
      </c>
      <c r="F132" s="274">
        <f t="shared" si="19"/>
        <v>51139600</v>
      </c>
      <c r="G132" s="275"/>
      <c r="H132" s="235" t="s">
        <v>235</v>
      </c>
      <c r="I132" s="240" t="s">
        <v>166</v>
      </c>
      <c r="J132" s="235">
        <f t="shared" ca="1" si="13"/>
        <v>33759819</v>
      </c>
      <c r="K132" s="235">
        <f t="shared" ca="1" si="14"/>
        <v>33759819</v>
      </c>
      <c r="L132" s="235">
        <f t="shared" ca="1" si="15"/>
        <v>0</v>
      </c>
      <c r="M132" s="98">
        <f t="shared" ca="1" si="16"/>
        <v>67519638</v>
      </c>
    </row>
    <row r="133" spans="1:29">
      <c r="A133" s="235" t="s">
        <v>148</v>
      </c>
      <c r="B133" s="276"/>
      <c r="C133" s="272">
        <v>28348000</v>
      </c>
      <c r="D133" s="272">
        <v>113392700</v>
      </c>
      <c r="E133" s="273">
        <v>0</v>
      </c>
      <c r="F133" s="274">
        <f t="shared" si="19"/>
        <v>141740700</v>
      </c>
      <c r="G133" s="275"/>
      <c r="H133" s="235" t="s">
        <v>39</v>
      </c>
      <c r="I133" s="240" t="s">
        <v>166</v>
      </c>
      <c r="J133" s="235">
        <f t="shared" ca="1" si="13"/>
        <v>25576726.199999999</v>
      </c>
      <c r="K133" s="235">
        <f t="shared" ca="1" si="14"/>
        <v>28351260</v>
      </c>
      <c r="L133" s="235">
        <f t="shared" ca="1" si="15"/>
        <v>0</v>
      </c>
      <c r="M133" s="98">
        <f t="shared" ca="1" si="16"/>
        <v>53927986.200000003</v>
      </c>
      <c r="Z133" s="234"/>
      <c r="AA133" s="234"/>
    </row>
    <row r="134" spans="1:29">
      <c r="A134" s="235" t="s">
        <v>147</v>
      </c>
      <c r="B134" s="277"/>
      <c r="C134" s="272">
        <v>1097646200</v>
      </c>
      <c r="D134" s="272">
        <v>482517200</v>
      </c>
      <c r="E134" s="273">
        <v>0</v>
      </c>
      <c r="F134" s="274">
        <f t="shared" si="19"/>
        <v>1580163400</v>
      </c>
      <c r="G134" s="275"/>
      <c r="H134" s="235" t="s">
        <v>18</v>
      </c>
      <c r="I134" s="240" t="s">
        <v>166</v>
      </c>
      <c r="J134" s="235">
        <f t="shared" ca="1" si="13"/>
        <v>8779538.9299999997</v>
      </c>
      <c r="K134" s="235">
        <f t="shared" ca="1" si="14"/>
        <v>9434746.9299999997</v>
      </c>
      <c r="L134" s="235">
        <f t="shared" ca="1" si="15"/>
        <v>0</v>
      </c>
      <c r="M134" s="98">
        <f t="shared" ca="1" si="16"/>
        <v>18214285.859999999</v>
      </c>
      <c r="AB134" s="234"/>
    </row>
    <row r="135" spans="1:29" ht="14.25" thickBot="1">
      <c r="A135" s="235" t="s">
        <v>75</v>
      </c>
      <c r="B135" s="277"/>
      <c r="C135" s="278">
        <v>205192100</v>
      </c>
      <c r="D135" s="278">
        <v>87939600</v>
      </c>
      <c r="E135" s="273">
        <v>0</v>
      </c>
      <c r="F135" s="279">
        <f t="shared" si="19"/>
        <v>293131700</v>
      </c>
      <c r="G135" s="275"/>
      <c r="H135" s="235" t="s">
        <v>12</v>
      </c>
      <c r="I135" s="240" t="s">
        <v>84</v>
      </c>
      <c r="J135" s="235">
        <f t="shared" ca="1" si="13"/>
        <v>13647500</v>
      </c>
      <c r="K135" s="235">
        <f t="shared" ca="1" si="14"/>
        <v>0</v>
      </c>
      <c r="L135" s="235">
        <f t="shared" ca="1" si="15"/>
        <v>0</v>
      </c>
      <c r="M135" s="98">
        <f t="shared" ca="1" si="16"/>
        <v>13647500</v>
      </c>
      <c r="O135" s="234"/>
      <c r="P135" s="234"/>
      <c r="Q135" s="234"/>
      <c r="R135" s="234"/>
      <c r="S135" s="234"/>
      <c r="AC135" s="234"/>
    </row>
    <row r="136" spans="1:29" ht="16.5" thickBot="1">
      <c r="A136" s="280" t="s">
        <v>141</v>
      </c>
      <c r="B136" s="281"/>
      <c r="C136" s="282">
        <f>SUM(C111:C135)</f>
        <v>2736122500</v>
      </c>
      <c r="D136" s="282">
        <f>SUM(D111:D135)</f>
        <v>1181192300</v>
      </c>
      <c r="E136" s="91">
        <f>SUM(E111:E135)</f>
        <v>0</v>
      </c>
      <c r="F136" s="91">
        <f>SUM(F111:F135)</f>
        <v>3917314800</v>
      </c>
      <c r="G136" s="248"/>
      <c r="H136" s="235" t="s">
        <v>84</v>
      </c>
      <c r="I136" s="240" t="s">
        <v>84</v>
      </c>
      <c r="J136" s="235">
        <f t="shared" ref="J136:J169" ca="1" si="20">+SUMIF($A$8:$F$451,$H$8:$H$169,$C$8:$C$451)</f>
        <v>280206243.04000002</v>
      </c>
      <c r="K136" s="235">
        <f t="shared" ref="K136:K169" ca="1" si="21">+SUMIF($A$8:$F$451,$H$8:$H$169,$D$8:$D$451)</f>
        <v>10328300</v>
      </c>
      <c r="L136" s="235">
        <f t="shared" ref="L136:L169" ca="1" si="22">+SUMIF($A$8:$F$451,$H$8:$H$169,$E$8:$E$451)</f>
        <v>0</v>
      </c>
      <c r="M136" s="98">
        <f t="shared" ref="M136:M167" ca="1" si="23">SUM(J136:L136)</f>
        <v>290534543.04000002</v>
      </c>
    </row>
    <row r="137" spans="1:29" ht="14.25" thickBot="1">
      <c r="C137" s="214">
        <f>+C136-'[6]2002'!I272</f>
        <v>0</v>
      </c>
      <c r="D137" s="214">
        <f>+D136-'[6]2002'!J272</f>
        <v>0</v>
      </c>
      <c r="E137" s="214">
        <v>0</v>
      </c>
      <c r="F137" s="214">
        <f>+F136-'[6]2002'!K272</f>
        <v>0</v>
      </c>
      <c r="H137" s="235" t="s">
        <v>92</v>
      </c>
      <c r="I137" s="240" t="s">
        <v>84</v>
      </c>
      <c r="J137" s="235">
        <f t="shared" ca="1" si="20"/>
        <v>1704700</v>
      </c>
      <c r="K137" s="235">
        <f t="shared" ca="1" si="21"/>
        <v>0</v>
      </c>
      <c r="L137" s="235">
        <f t="shared" ca="1" si="22"/>
        <v>0</v>
      </c>
      <c r="M137" s="98">
        <f t="shared" ca="1" si="23"/>
        <v>1704700</v>
      </c>
      <c r="T137" s="234"/>
      <c r="U137" s="234"/>
      <c r="V137" s="234"/>
      <c r="W137" s="234"/>
      <c r="X137" s="234"/>
      <c r="Y137" s="234"/>
    </row>
    <row r="138" spans="1:29" ht="16.5" thickBot="1">
      <c r="A138" s="701" t="s">
        <v>191</v>
      </c>
      <c r="B138" s="702"/>
      <c r="C138" s="702"/>
      <c r="D138" s="702"/>
      <c r="E138" s="702"/>
      <c r="F138" s="703"/>
      <c r="G138" s="283"/>
      <c r="H138" s="235" t="s">
        <v>83</v>
      </c>
      <c r="I138" s="240" t="s">
        <v>84</v>
      </c>
      <c r="J138" s="235">
        <f t="shared" ca="1" si="20"/>
        <v>71025000</v>
      </c>
      <c r="K138" s="235">
        <f t="shared" ca="1" si="21"/>
        <v>0</v>
      </c>
      <c r="L138" s="235">
        <f t="shared" ca="1" si="22"/>
        <v>0</v>
      </c>
      <c r="M138" s="98">
        <f t="shared" ca="1" si="23"/>
        <v>71025000</v>
      </c>
    </row>
    <row r="139" spans="1:29" s="234" customFormat="1" ht="27">
      <c r="A139" s="284" t="s">
        <v>142</v>
      </c>
      <c r="B139" s="137" t="s">
        <v>171</v>
      </c>
      <c r="C139" s="229" t="s">
        <v>214</v>
      </c>
      <c r="D139" s="285" t="s">
        <v>137</v>
      </c>
      <c r="E139" s="155" t="s">
        <v>201</v>
      </c>
      <c r="F139" s="286" t="s">
        <v>135</v>
      </c>
      <c r="G139" s="287"/>
      <c r="H139" s="235" t="s">
        <v>146</v>
      </c>
      <c r="I139" s="240" t="s">
        <v>84</v>
      </c>
      <c r="J139" s="235">
        <f t="shared" ca="1" si="20"/>
        <v>27171259.800000001</v>
      </c>
      <c r="K139" s="235">
        <f t="shared" ca="1" si="21"/>
        <v>0</v>
      </c>
      <c r="L139" s="235">
        <f t="shared" ca="1" si="22"/>
        <v>0</v>
      </c>
      <c r="M139" s="98">
        <f t="shared" ca="1" si="23"/>
        <v>27171259.800000001</v>
      </c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</row>
    <row r="140" spans="1:29">
      <c r="A140" s="235" t="s">
        <v>71</v>
      </c>
      <c r="B140" s="288"/>
      <c r="C140" s="289">
        <v>3115800</v>
      </c>
      <c r="D140" s="289">
        <v>1335300</v>
      </c>
      <c r="E140" s="289">
        <v>0</v>
      </c>
      <c r="F140" s="290">
        <f t="shared" ref="F140:F153" si="24">SUM(C140:D140)</f>
        <v>4451100</v>
      </c>
      <c r="G140" s="291"/>
      <c r="H140" s="235" t="s">
        <v>120</v>
      </c>
      <c r="I140" s="240" t="s">
        <v>84</v>
      </c>
      <c r="J140" s="235">
        <f t="shared" ca="1" si="20"/>
        <v>961874</v>
      </c>
      <c r="K140" s="235">
        <f t="shared" ca="1" si="21"/>
        <v>0</v>
      </c>
      <c r="L140" s="235">
        <f t="shared" ca="1" si="22"/>
        <v>0</v>
      </c>
      <c r="M140" s="98">
        <f t="shared" ca="1" si="23"/>
        <v>961874</v>
      </c>
    </row>
    <row r="141" spans="1:29">
      <c r="A141" s="235" t="s">
        <v>47</v>
      </c>
      <c r="B141" s="292"/>
      <c r="C141" s="289">
        <v>38375400</v>
      </c>
      <c r="D141" s="289">
        <v>38375400</v>
      </c>
      <c r="E141" s="289">
        <v>0</v>
      </c>
      <c r="F141" s="290">
        <f t="shared" si="24"/>
        <v>76750800</v>
      </c>
      <c r="G141" s="291"/>
      <c r="H141" s="235" t="s">
        <v>126</v>
      </c>
      <c r="I141" s="240" t="s">
        <v>166</v>
      </c>
      <c r="J141" s="235">
        <f t="shared" ca="1" si="20"/>
        <v>268832</v>
      </c>
      <c r="K141" s="235">
        <f t="shared" ca="1" si="21"/>
        <v>627275</v>
      </c>
      <c r="L141" s="235">
        <f t="shared" ca="1" si="22"/>
        <v>0</v>
      </c>
      <c r="M141" s="98">
        <f t="shared" ca="1" si="23"/>
        <v>896107</v>
      </c>
    </row>
    <row r="142" spans="1:29">
      <c r="A142" s="235" t="s">
        <v>164</v>
      </c>
      <c r="B142" s="292"/>
      <c r="C142" s="289">
        <v>2876200</v>
      </c>
      <c r="D142" s="289">
        <v>358200</v>
      </c>
      <c r="E142" s="289">
        <v>0</v>
      </c>
      <c r="F142" s="290">
        <f t="shared" si="24"/>
        <v>3234400</v>
      </c>
      <c r="G142" s="291"/>
      <c r="H142" s="235" t="s">
        <v>67</v>
      </c>
      <c r="I142" s="240" t="s">
        <v>127</v>
      </c>
      <c r="J142" s="235">
        <f t="shared" ca="1" si="20"/>
        <v>3485195849.1929994</v>
      </c>
      <c r="K142" s="235">
        <f t="shared" ca="1" si="21"/>
        <v>3485195849.1929994</v>
      </c>
      <c r="L142" s="235">
        <f t="shared" ca="1" si="22"/>
        <v>0</v>
      </c>
      <c r="M142" s="98">
        <f t="shared" ca="1" si="23"/>
        <v>6970391698.3859987</v>
      </c>
    </row>
    <row r="143" spans="1:29">
      <c r="A143" s="235" t="s">
        <v>113</v>
      </c>
      <c r="B143" s="292"/>
      <c r="C143" s="289">
        <v>11200000</v>
      </c>
      <c r="D143" s="289">
        <v>4800000</v>
      </c>
      <c r="E143" s="289">
        <v>0</v>
      </c>
      <c r="F143" s="290">
        <f t="shared" si="24"/>
        <v>16000000</v>
      </c>
      <c r="G143" s="291"/>
      <c r="H143" s="235" t="s">
        <v>55</v>
      </c>
      <c r="I143" s="240" t="s">
        <v>155</v>
      </c>
      <c r="J143" s="235">
        <f t="shared" ca="1" si="20"/>
        <v>929817872.22899997</v>
      </c>
      <c r="K143" s="235">
        <f t="shared" ca="1" si="21"/>
        <v>0</v>
      </c>
      <c r="L143" s="235">
        <f t="shared" ca="1" si="22"/>
        <v>0</v>
      </c>
      <c r="M143" s="98">
        <f t="shared" ca="1" si="23"/>
        <v>929817872.22899997</v>
      </c>
    </row>
    <row r="144" spans="1:29">
      <c r="A144" s="235" t="s">
        <v>168</v>
      </c>
      <c r="B144" s="292"/>
      <c r="C144" s="289">
        <v>1783500</v>
      </c>
      <c r="D144" s="289">
        <v>0</v>
      </c>
      <c r="E144" s="289">
        <v>0</v>
      </c>
      <c r="F144" s="290">
        <f t="shared" si="24"/>
        <v>1783500</v>
      </c>
      <c r="G144" s="291"/>
      <c r="H144" s="235" t="s">
        <v>56</v>
      </c>
      <c r="I144" s="240" t="s">
        <v>127</v>
      </c>
      <c r="J144" s="235">
        <f t="shared" ca="1" si="20"/>
        <v>14596791.26103</v>
      </c>
      <c r="K144" s="235">
        <f t="shared" ca="1" si="21"/>
        <v>34059179.609069996</v>
      </c>
      <c r="L144" s="235">
        <f t="shared" ca="1" si="22"/>
        <v>0</v>
      </c>
      <c r="M144" s="98">
        <f t="shared" ca="1" si="23"/>
        <v>48655970.870099992</v>
      </c>
    </row>
    <row r="145" spans="1:29">
      <c r="A145" s="235" t="s">
        <v>114</v>
      </c>
      <c r="B145" s="292"/>
      <c r="C145" s="289">
        <v>33000400</v>
      </c>
      <c r="D145" s="289">
        <v>695400</v>
      </c>
      <c r="E145" s="289">
        <v>0</v>
      </c>
      <c r="F145" s="290">
        <f t="shared" si="24"/>
        <v>33695800</v>
      </c>
      <c r="G145" s="291"/>
      <c r="H145" s="235" t="s">
        <v>208</v>
      </c>
      <c r="I145" s="240" t="s">
        <v>148</v>
      </c>
      <c r="J145" s="235">
        <f t="shared" ca="1" si="20"/>
        <v>95793257.639999986</v>
      </c>
      <c r="K145" s="235">
        <f t="shared" ca="1" si="21"/>
        <v>383173033.46000004</v>
      </c>
      <c r="L145" s="235">
        <f t="shared" ca="1" si="22"/>
        <v>0</v>
      </c>
      <c r="M145" s="98">
        <f t="shared" ca="1" si="23"/>
        <v>478966291.10000002</v>
      </c>
    </row>
    <row r="146" spans="1:29">
      <c r="A146" s="235" t="s">
        <v>159</v>
      </c>
      <c r="B146" s="292"/>
      <c r="C146" s="289">
        <v>707600</v>
      </c>
      <c r="D146" s="289">
        <v>707600</v>
      </c>
      <c r="E146" s="289">
        <v>0</v>
      </c>
      <c r="F146" s="290">
        <f t="shared" si="24"/>
        <v>1415200</v>
      </c>
      <c r="G146" s="291"/>
      <c r="H146" s="235" t="s">
        <v>48</v>
      </c>
      <c r="I146" s="240" t="s">
        <v>147</v>
      </c>
      <c r="J146" s="235">
        <f t="shared" ca="1" si="20"/>
        <v>496029095.88099998</v>
      </c>
      <c r="K146" s="235">
        <f t="shared" ca="1" si="21"/>
        <v>550924066.66999996</v>
      </c>
      <c r="L146" s="235">
        <f t="shared" ca="1" si="22"/>
        <v>0</v>
      </c>
      <c r="M146" s="98">
        <f t="shared" ca="1" si="23"/>
        <v>1046953162.5509999</v>
      </c>
    </row>
    <row r="147" spans="1:29">
      <c r="A147" s="235" t="s">
        <v>162</v>
      </c>
      <c r="B147" s="292"/>
      <c r="C147" s="289">
        <v>17249500</v>
      </c>
      <c r="D147" s="289">
        <v>0</v>
      </c>
      <c r="E147" s="289">
        <v>0</v>
      </c>
      <c r="F147" s="290">
        <f t="shared" si="24"/>
        <v>17249500</v>
      </c>
      <c r="G147" s="291"/>
      <c r="H147" s="235" t="s">
        <v>144</v>
      </c>
      <c r="I147" s="240" t="s">
        <v>167</v>
      </c>
      <c r="J147" s="235">
        <f t="shared" ca="1" si="20"/>
        <v>74617127.390000001</v>
      </c>
      <c r="K147" s="235">
        <f t="shared" ca="1" si="21"/>
        <v>0</v>
      </c>
      <c r="L147" s="235">
        <f t="shared" ca="1" si="22"/>
        <v>0</v>
      </c>
      <c r="M147" s="98">
        <f t="shared" ca="1" si="23"/>
        <v>74617127.390000001</v>
      </c>
    </row>
    <row r="148" spans="1:29">
      <c r="A148" s="235" t="s">
        <v>160</v>
      </c>
      <c r="B148" s="292"/>
      <c r="C148" s="289">
        <v>1911400</v>
      </c>
      <c r="D148" s="289">
        <v>1106400</v>
      </c>
      <c r="E148" s="289">
        <v>0</v>
      </c>
      <c r="F148" s="290">
        <f t="shared" si="24"/>
        <v>3017800</v>
      </c>
      <c r="G148" s="291"/>
      <c r="H148" s="235" t="s">
        <v>138</v>
      </c>
      <c r="I148" s="240" t="s">
        <v>207</v>
      </c>
      <c r="J148" s="235">
        <f t="shared" ca="1" si="20"/>
        <v>4480500</v>
      </c>
      <c r="K148" s="235">
        <f t="shared" ca="1" si="21"/>
        <v>17922000</v>
      </c>
      <c r="L148" s="235">
        <f t="shared" ca="1" si="22"/>
        <v>0</v>
      </c>
      <c r="M148" s="98">
        <f t="shared" ca="1" si="23"/>
        <v>22402500</v>
      </c>
    </row>
    <row r="149" spans="1:29">
      <c r="A149" s="235" t="s">
        <v>167</v>
      </c>
      <c r="B149" s="292"/>
      <c r="C149" s="289">
        <v>25167400</v>
      </c>
      <c r="D149" s="289">
        <v>0</v>
      </c>
      <c r="E149" s="289">
        <v>0</v>
      </c>
      <c r="F149" s="290">
        <f t="shared" si="24"/>
        <v>25167400</v>
      </c>
      <c r="G149" s="291"/>
      <c r="H149" s="235" t="s">
        <v>129</v>
      </c>
      <c r="I149" s="240" t="s">
        <v>163</v>
      </c>
      <c r="J149" s="235">
        <f t="shared" ca="1" si="20"/>
        <v>68290</v>
      </c>
      <c r="K149" s="235">
        <f t="shared" ca="1" si="21"/>
        <v>123345</v>
      </c>
      <c r="L149" s="235">
        <f t="shared" ca="1" si="22"/>
        <v>0</v>
      </c>
      <c r="M149" s="98">
        <f t="shared" ca="1" si="23"/>
        <v>191635</v>
      </c>
    </row>
    <row r="150" spans="1:29">
      <c r="A150" s="235" t="s">
        <v>84</v>
      </c>
      <c r="B150" s="293"/>
      <c r="C150" s="289">
        <v>1872900</v>
      </c>
      <c r="D150" s="289">
        <v>0</v>
      </c>
      <c r="E150" s="289">
        <v>0</v>
      </c>
      <c r="F150" s="290">
        <f t="shared" si="24"/>
        <v>1872900</v>
      </c>
      <c r="G150" s="291"/>
      <c r="H150" s="235" t="s">
        <v>209</v>
      </c>
      <c r="I150" s="240" t="s">
        <v>163</v>
      </c>
      <c r="J150" s="235">
        <f t="shared" ca="1" si="20"/>
        <v>1039390</v>
      </c>
      <c r="K150" s="235">
        <f t="shared" ca="1" si="21"/>
        <v>1058082</v>
      </c>
      <c r="L150" s="235">
        <f t="shared" ca="1" si="22"/>
        <v>0</v>
      </c>
      <c r="M150" s="98">
        <f t="shared" ca="1" si="23"/>
        <v>2097472</v>
      </c>
    </row>
    <row r="151" spans="1:29">
      <c r="A151" s="235" t="s">
        <v>148</v>
      </c>
      <c r="B151" s="292"/>
      <c r="C151" s="289">
        <v>1267500</v>
      </c>
      <c r="D151" s="289">
        <v>4767400</v>
      </c>
      <c r="E151" s="289">
        <v>0</v>
      </c>
      <c r="F151" s="290">
        <f t="shared" si="24"/>
        <v>6034900</v>
      </c>
      <c r="G151" s="291"/>
      <c r="H151" s="235" t="s">
        <v>236</v>
      </c>
      <c r="I151" s="240" t="s">
        <v>163</v>
      </c>
      <c r="J151" s="235">
        <f t="shared" ca="1" si="20"/>
        <v>13377568.800000001</v>
      </c>
      <c r="K151" s="235">
        <f t="shared" ca="1" si="21"/>
        <v>16367475</v>
      </c>
      <c r="L151" s="235">
        <f t="shared" ca="1" si="22"/>
        <v>0</v>
      </c>
      <c r="M151" s="98">
        <f t="shared" ca="1" si="23"/>
        <v>29745043.800000001</v>
      </c>
      <c r="Z151" s="234"/>
      <c r="AA151" s="234"/>
    </row>
    <row r="152" spans="1:29">
      <c r="A152" s="235" t="s">
        <v>147</v>
      </c>
      <c r="B152" s="292"/>
      <c r="C152" s="289">
        <v>6760000</v>
      </c>
      <c r="D152" s="289">
        <v>2897100</v>
      </c>
      <c r="E152" s="289">
        <v>0</v>
      </c>
      <c r="F152" s="290">
        <f t="shared" si="24"/>
        <v>9657100</v>
      </c>
      <c r="G152" s="291"/>
      <c r="H152" s="235" t="s">
        <v>237</v>
      </c>
      <c r="I152" s="240" t="s">
        <v>69</v>
      </c>
      <c r="J152" s="235">
        <f t="shared" ca="1" si="20"/>
        <v>74274055.631700009</v>
      </c>
      <c r="K152" s="235">
        <f t="shared" ca="1" si="21"/>
        <v>0</v>
      </c>
      <c r="L152" s="235">
        <f t="shared" ca="1" si="22"/>
        <v>0</v>
      </c>
      <c r="M152" s="98">
        <f t="shared" ca="1" si="23"/>
        <v>74274055.631700009</v>
      </c>
      <c r="AB152" s="234"/>
    </row>
    <row r="153" spans="1:29">
      <c r="A153" s="235" t="s">
        <v>75</v>
      </c>
      <c r="B153" s="292"/>
      <c r="C153" s="289">
        <v>8539500</v>
      </c>
      <c r="D153" s="289">
        <v>4099700</v>
      </c>
      <c r="E153" s="289">
        <v>0</v>
      </c>
      <c r="F153" s="290">
        <f t="shared" si="24"/>
        <v>12639200</v>
      </c>
      <c r="G153" s="291"/>
      <c r="H153" s="235" t="s">
        <v>140</v>
      </c>
      <c r="I153" s="240" t="s">
        <v>163</v>
      </c>
      <c r="J153" s="235">
        <f t="shared" ca="1" si="20"/>
        <v>357383.27</v>
      </c>
      <c r="K153" s="235">
        <f t="shared" ca="1" si="21"/>
        <v>1133566.67</v>
      </c>
      <c r="L153" s="235">
        <f t="shared" ca="1" si="22"/>
        <v>0</v>
      </c>
      <c r="M153" s="98">
        <f t="shared" ca="1" si="23"/>
        <v>1490949.94</v>
      </c>
      <c r="AC153" s="234"/>
    </row>
    <row r="154" spans="1:29" ht="16.5" thickBot="1">
      <c r="A154" s="294" t="s">
        <v>141</v>
      </c>
      <c r="B154" s="295"/>
      <c r="C154" s="296">
        <f>SUM(C140:C153)</f>
        <v>153827100</v>
      </c>
      <c r="D154" s="296">
        <f>SUM(D140:D153)</f>
        <v>59142500</v>
      </c>
      <c r="E154" s="296">
        <f>SUM(E140:E153)</f>
        <v>0</v>
      </c>
      <c r="F154" s="297">
        <f>SUM(F140:F153)</f>
        <v>212969600</v>
      </c>
      <c r="G154" s="248"/>
      <c r="H154" s="235" t="s">
        <v>134</v>
      </c>
      <c r="I154" s="240" t="s">
        <v>246</v>
      </c>
      <c r="J154" s="235">
        <f t="shared" ca="1" si="20"/>
        <v>3648696</v>
      </c>
      <c r="K154" s="235">
        <f t="shared" ca="1" si="21"/>
        <v>8513626</v>
      </c>
      <c r="L154" s="235">
        <f t="shared" ca="1" si="22"/>
        <v>0</v>
      </c>
      <c r="M154" s="98">
        <f t="shared" ca="1" si="23"/>
        <v>12162322</v>
      </c>
    </row>
    <row r="155" spans="1:29" ht="14.25" thickBot="1">
      <c r="A155" s="298"/>
      <c r="B155" s="298"/>
      <c r="C155" s="214">
        <f>+C154-'[6]2003'!I134</f>
        <v>0</v>
      </c>
      <c r="D155" s="214">
        <f>+D154-'[6]2003'!J134</f>
        <v>0</v>
      </c>
      <c r="E155" s="214">
        <v>0</v>
      </c>
      <c r="F155" s="214">
        <f>+F154-'[6]2003'!K134</f>
        <v>0</v>
      </c>
      <c r="G155" s="299"/>
      <c r="H155" s="235" t="s">
        <v>238</v>
      </c>
      <c r="I155" s="240" t="s">
        <v>166</v>
      </c>
      <c r="J155" s="235">
        <f t="shared" ca="1" si="20"/>
        <v>4250305.5</v>
      </c>
      <c r="K155" s="235">
        <f t="shared" ca="1" si="21"/>
        <v>6276380</v>
      </c>
      <c r="L155" s="235">
        <f t="shared" ca="1" si="22"/>
        <v>0</v>
      </c>
      <c r="M155" s="98">
        <f t="shared" ca="1" si="23"/>
        <v>10526685.5</v>
      </c>
      <c r="T155" s="234"/>
      <c r="U155" s="234"/>
      <c r="V155" s="234"/>
      <c r="W155" s="234"/>
      <c r="X155" s="234"/>
      <c r="Y155" s="234"/>
    </row>
    <row r="156" spans="1:29" ht="16.5" thickBot="1">
      <c r="A156" s="701" t="s">
        <v>189</v>
      </c>
      <c r="B156" s="702"/>
      <c r="C156" s="702"/>
      <c r="D156" s="702"/>
      <c r="E156" s="702"/>
      <c r="F156" s="703"/>
      <c r="G156" s="283"/>
      <c r="H156" s="235" t="s">
        <v>143</v>
      </c>
      <c r="I156" s="240" t="s">
        <v>166</v>
      </c>
      <c r="J156" s="235">
        <f t="shared" ca="1" si="20"/>
        <v>57240041.693449996</v>
      </c>
      <c r="K156" s="235">
        <f t="shared" ca="1" si="21"/>
        <v>66316750.693449996</v>
      </c>
      <c r="L156" s="235">
        <f t="shared" ca="1" si="22"/>
        <v>0</v>
      </c>
      <c r="M156" s="98">
        <f t="shared" ca="1" si="23"/>
        <v>123556792.38689999</v>
      </c>
    </row>
    <row r="157" spans="1:29" s="234" customFormat="1" ht="27">
      <c r="A157" s="300" t="s">
        <v>142</v>
      </c>
      <c r="B157" s="137" t="s">
        <v>171</v>
      </c>
      <c r="C157" s="229" t="s">
        <v>214</v>
      </c>
      <c r="D157" s="301" t="s">
        <v>137</v>
      </c>
      <c r="E157" s="171" t="s">
        <v>201</v>
      </c>
      <c r="F157" s="302" t="s">
        <v>135</v>
      </c>
      <c r="G157" s="287"/>
      <c r="H157" s="235" t="s">
        <v>100</v>
      </c>
      <c r="I157" s="240" t="s">
        <v>100</v>
      </c>
      <c r="J157" s="235">
        <f t="shared" ca="1" si="20"/>
        <v>56919270</v>
      </c>
      <c r="K157" s="235">
        <f t="shared" ca="1" si="21"/>
        <v>0</v>
      </c>
      <c r="L157" s="235">
        <f t="shared" ca="1" si="22"/>
        <v>0</v>
      </c>
      <c r="M157" s="98">
        <f t="shared" ca="1" si="23"/>
        <v>56919270</v>
      </c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</row>
    <row r="158" spans="1:29" ht="15.75">
      <c r="A158" s="235" t="s">
        <v>155</v>
      </c>
      <c r="B158" s="303"/>
      <c r="C158" s="304">
        <v>91097300</v>
      </c>
      <c r="D158" s="304">
        <v>0</v>
      </c>
      <c r="E158" s="305">
        <v>0</v>
      </c>
      <c r="F158" s="290">
        <f t="shared" ref="F158:F177" si="25">SUM(C158:D158)</f>
        <v>91097300</v>
      </c>
      <c r="G158" s="291"/>
      <c r="H158" s="235" t="s">
        <v>148</v>
      </c>
      <c r="I158" s="240" t="s">
        <v>148</v>
      </c>
      <c r="J158" s="235">
        <f t="shared" ca="1" si="20"/>
        <v>2829167190.3570995</v>
      </c>
      <c r="K158" s="235">
        <f t="shared" ca="1" si="21"/>
        <v>5030856922.9987001</v>
      </c>
      <c r="L158" s="235">
        <f t="shared" ca="1" si="22"/>
        <v>0</v>
      </c>
      <c r="M158" s="98">
        <f t="shared" ca="1" si="23"/>
        <v>7860024113.3557997</v>
      </c>
    </row>
    <row r="159" spans="1:29" ht="15.75">
      <c r="A159" s="235" t="s">
        <v>157</v>
      </c>
      <c r="B159" s="303"/>
      <c r="C159" s="304">
        <v>8483079.4900000002</v>
      </c>
      <c r="D159" s="304">
        <v>12468203.469999999</v>
      </c>
      <c r="E159" s="305">
        <v>0</v>
      </c>
      <c r="F159" s="290">
        <f t="shared" si="25"/>
        <v>20951282.960000001</v>
      </c>
      <c r="G159" s="291"/>
      <c r="H159" s="235" t="s">
        <v>98</v>
      </c>
      <c r="I159" s="240" t="s">
        <v>148</v>
      </c>
      <c r="J159" s="235">
        <f t="shared" ca="1" si="20"/>
        <v>26120200</v>
      </c>
      <c r="K159" s="235">
        <f t="shared" ca="1" si="21"/>
        <v>96950000</v>
      </c>
      <c r="L159" s="235">
        <f t="shared" ca="1" si="22"/>
        <v>0</v>
      </c>
      <c r="M159" s="98">
        <f t="shared" ca="1" si="23"/>
        <v>123070200</v>
      </c>
      <c r="O159" s="234"/>
      <c r="P159" s="234"/>
      <c r="Q159" s="234"/>
      <c r="R159" s="234"/>
      <c r="S159" s="234"/>
    </row>
    <row r="160" spans="1:29" ht="15.75">
      <c r="A160" s="235" t="s">
        <v>117</v>
      </c>
      <c r="B160" s="303"/>
      <c r="C160" s="304">
        <v>3998600</v>
      </c>
      <c r="D160" s="304">
        <v>1713700</v>
      </c>
      <c r="E160" s="305">
        <v>0</v>
      </c>
      <c r="F160" s="290">
        <f t="shared" si="25"/>
        <v>5712300</v>
      </c>
      <c r="G160" s="291"/>
      <c r="H160" s="235" t="s">
        <v>13</v>
      </c>
      <c r="I160" s="240" t="s">
        <v>147</v>
      </c>
      <c r="J160" s="235">
        <f t="shared" ca="1" si="20"/>
        <v>1119761.8</v>
      </c>
      <c r="K160" s="235">
        <f t="shared" ca="1" si="21"/>
        <v>479898</v>
      </c>
      <c r="L160" s="235">
        <f t="shared" ca="1" si="22"/>
        <v>0</v>
      </c>
      <c r="M160" s="98">
        <f t="shared" ca="1" si="23"/>
        <v>1599659.8</v>
      </c>
    </row>
    <row r="161" spans="1:28" ht="15.75">
      <c r="A161" s="235" t="s">
        <v>118</v>
      </c>
      <c r="B161" s="303"/>
      <c r="C161" s="304">
        <v>1597500</v>
      </c>
      <c r="D161" s="304">
        <v>1597500</v>
      </c>
      <c r="E161" s="305">
        <v>0</v>
      </c>
      <c r="F161" s="290">
        <f t="shared" si="25"/>
        <v>3195000</v>
      </c>
      <c r="G161" s="291"/>
      <c r="H161" s="235" t="s">
        <v>147</v>
      </c>
      <c r="I161" s="240" t="s">
        <v>147</v>
      </c>
      <c r="J161" s="235">
        <f t="shared" ca="1" si="20"/>
        <v>5796740918.96</v>
      </c>
      <c r="K161" s="235">
        <f t="shared" ca="1" si="21"/>
        <v>4444602381.5300007</v>
      </c>
      <c r="L161" s="235">
        <f t="shared" ca="1" si="22"/>
        <v>0</v>
      </c>
      <c r="M161" s="98">
        <f t="shared" ca="1" si="23"/>
        <v>10241343300.490002</v>
      </c>
    </row>
    <row r="162" spans="1:28" ht="15.75">
      <c r="A162" s="235" t="s">
        <v>115</v>
      </c>
      <c r="B162" s="303"/>
      <c r="C162" s="304">
        <v>36070000</v>
      </c>
      <c r="D162" s="304">
        <v>0</v>
      </c>
      <c r="E162" s="305">
        <v>0</v>
      </c>
      <c r="F162" s="290">
        <f t="shared" si="25"/>
        <v>36070000</v>
      </c>
      <c r="G162" s="291"/>
      <c r="H162" s="235" t="s">
        <v>75</v>
      </c>
      <c r="I162" s="240" t="s">
        <v>147</v>
      </c>
      <c r="J162" s="235">
        <f t="shared" ca="1" si="20"/>
        <v>319295942</v>
      </c>
      <c r="K162" s="235">
        <f t="shared" ca="1" si="21"/>
        <v>177487053</v>
      </c>
      <c r="L162" s="235">
        <f t="shared" ca="1" si="22"/>
        <v>0</v>
      </c>
      <c r="M162" s="98">
        <f t="shared" ca="1" si="23"/>
        <v>496782995</v>
      </c>
    </row>
    <row r="163" spans="1:28" ht="15.75">
      <c r="A163" s="235" t="s">
        <v>163</v>
      </c>
      <c r="B163" s="303"/>
      <c r="C163" s="304">
        <v>43565300</v>
      </c>
      <c r="D163" s="304">
        <v>42004500</v>
      </c>
      <c r="E163" s="305">
        <v>0</v>
      </c>
      <c r="F163" s="290">
        <f t="shared" si="25"/>
        <v>85569800</v>
      </c>
      <c r="G163" s="291"/>
      <c r="H163" s="235" t="s">
        <v>70</v>
      </c>
      <c r="I163" s="240" t="s">
        <v>147</v>
      </c>
      <c r="J163" s="235">
        <f t="shared" ca="1" si="20"/>
        <v>200837000</v>
      </c>
      <c r="K163" s="235">
        <f t="shared" ca="1" si="21"/>
        <v>77037500</v>
      </c>
      <c r="L163" s="235">
        <f t="shared" ca="1" si="22"/>
        <v>0</v>
      </c>
      <c r="M163" s="98">
        <f t="shared" ca="1" si="23"/>
        <v>277874500</v>
      </c>
    </row>
    <row r="164" spans="1:28" ht="15.75">
      <c r="A164" s="235" t="s">
        <v>69</v>
      </c>
      <c r="B164" s="303"/>
      <c r="C164" s="304">
        <v>9035818.4399999995</v>
      </c>
      <c r="D164" s="304">
        <v>0</v>
      </c>
      <c r="E164" s="305">
        <v>0</v>
      </c>
      <c r="F164" s="290">
        <f t="shared" si="25"/>
        <v>9035818.4399999995</v>
      </c>
      <c r="G164" s="291"/>
      <c r="H164" s="235" t="s">
        <v>23</v>
      </c>
      <c r="I164" s="240" t="s">
        <v>147</v>
      </c>
      <c r="J164" s="235">
        <f t="shared" ca="1" si="20"/>
        <v>33862229</v>
      </c>
      <c r="K164" s="235">
        <f t="shared" ca="1" si="21"/>
        <v>14512384</v>
      </c>
      <c r="L164" s="235">
        <f t="shared" ca="1" si="22"/>
        <v>0</v>
      </c>
      <c r="M164" s="98">
        <f t="shared" ca="1" si="23"/>
        <v>48374613</v>
      </c>
    </row>
    <row r="165" spans="1:28" ht="15.75">
      <c r="A165" s="235" t="s">
        <v>164</v>
      </c>
      <c r="B165" s="303"/>
      <c r="C165" s="304">
        <v>11579000</v>
      </c>
      <c r="D165" s="304">
        <v>17415000</v>
      </c>
      <c r="E165" s="305">
        <v>0</v>
      </c>
      <c r="F165" s="290">
        <f t="shared" si="25"/>
        <v>28994000</v>
      </c>
      <c r="G165" s="291"/>
      <c r="H165" s="235" t="s">
        <v>22</v>
      </c>
      <c r="I165" s="240" t="s">
        <v>147</v>
      </c>
      <c r="J165" s="235">
        <f t="shared" ca="1" si="20"/>
        <v>129104035</v>
      </c>
      <c r="K165" s="235">
        <f t="shared" ca="1" si="21"/>
        <v>122867445</v>
      </c>
      <c r="L165" s="235">
        <f t="shared" ca="1" si="22"/>
        <v>0</v>
      </c>
      <c r="M165" s="98">
        <f t="shared" ca="1" si="23"/>
        <v>251971480</v>
      </c>
    </row>
    <row r="166" spans="1:28" ht="15.75">
      <c r="A166" s="235" t="s">
        <v>159</v>
      </c>
      <c r="B166" s="303"/>
      <c r="C166" s="304">
        <v>10274275</v>
      </c>
      <c r="D166" s="304">
        <v>10274275</v>
      </c>
      <c r="E166" s="305">
        <v>0</v>
      </c>
      <c r="F166" s="290">
        <f t="shared" si="25"/>
        <v>20548550</v>
      </c>
      <c r="G166" s="291"/>
      <c r="H166" s="235" t="s">
        <v>24</v>
      </c>
      <c r="I166" s="240" t="s">
        <v>147</v>
      </c>
      <c r="J166" s="235">
        <f t="shared" ca="1" si="20"/>
        <v>4041335.25</v>
      </c>
      <c r="K166" s="235">
        <f t="shared" ca="1" si="21"/>
        <v>4519500.82</v>
      </c>
      <c r="L166" s="235">
        <f t="shared" ca="1" si="22"/>
        <v>0</v>
      </c>
      <c r="M166" s="98">
        <f t="shared" ca="1" si="23"/>
        <v>8560836.0700000003</v>
      </c>
    </row>
    <row r="167" spans="1:28" ht="15.75">
      <c r="A167" s="235" t="s">
        <v>160</v>
      </c>
      <c r="B167" s="303"/>
      <c r="C167" s="304">
        <v>32507300</v>
      </c>
      <c r="D167" s="304">
        <v>38183300</v>
      </c>
      <c r="E167" s="305">
        <v>0</v>
      </c>
      <c r="F167" s="290">
        <f t="shared" si="25"/>
        <v>70690600</v>
      </c>
      <c r="G167" s="291"/>
      <c r="H167" s="235" t="s">
        <v>99</v>
      </c>
      <c r="I167" s="240" t="s">
        <v>147</v>
      </c>
      <c r="J167" s="235">
        <f t="shared" ca="1" si="20"/>
        <v>108769600</v>
      </c>
      <c r="K167" s="235">
        <f t="shared" ca="1" si="21"/>
        <v>91735200</v>
      </c>
      <c r="L167" s="235">
        <f t="shared" ca="1" si="22"/>
        <v>0</v>
      </c>
      <c r="M167" s="98">
        <f t="shared" ca="1" si="23"/>
        <v>200504800</v>
      </c>
    </row>
    <row r="168" spans="1:28" ht="15.75">
      <c r="A168" s="235" t="s">
        <v>116</v>
      </c>
      <c r="B168" s="303"/>
      <c r="C168" s="304">
        <v>154308000</v>
      </c>
      <c r="D168" s="304">
        <v>0</v>
      </c>
      <c r="E168" s="305">
        <v>0</v>
      </c>
      <c r="F168" s="290">
        <f t="shared" si="25"/>
        <v>154308000</v>
      </c>
      <c r="G168" s="291"/>
      <c r="H168" s="235" t="s">
        <v>185</v>
      </c>
      <c r="I168" s="240" t="s">
        <v>147</v>
      </c>
      <c r="J168" s="235">
        <f t="shared" ca="1" si="20"/>
        <v>52479</v>
      </c>
      <c r="K168" s="235">
        <f t="shared" ca="1" si="21"/>
        <v>22490.5</v>
      </c>
      <c r="L168" s="235">
        <f t="shared" ca="1" si="22"/>
        <v>0</v>
      </c>
      <c r="M168" s="98">
        <f ca="1">SUM(J168:L168)</f>
        <v>74969.5</v>
      </c>
    </row>
    <row r="169" spans="1:28" ht="16.5" thickBot="1">
      <c r="A169" s="235" t="s">
        <v>119</v>
      </c>
      <c r="B169" s="303"/>
      <c r="C169" s="304">
        <v>314000</v>
      </c>
      <c r="D169" s="304">
        <v>732800</v>
      </c>
      <c r="E169" s="305">
        <v>0</v>
      </c>
      <c r="F169" s="290">
        <f t="shared" si="25"/>
        <v>1046800</v>
      </c>
      <c r="G169" s="291"/>
      <c r="H169" s="235" t="s">
        <v>1</v>
      </c>
      <c r="I169" s="240" t="s">
        <v>1</v>
      </c>
      <c r="J169" s="235">
        <f t="shared" ca="1" si="20"/>
        <v>34990903</v>
      </c>
      <c r="K169" s="235">
        <f t="shared" ca="1" si="21"/>
        <v>14996101</v>
      </c>
      <c r="L169" s="235">
        <f t="shared" ca="1" si="22"/>
        <v>0</v>
      </c>
      <c r="M169" s="98">
        <f ca="1">SUM(J169:L169)</f>
        <v>49987004</v>
      </c>
    </row>
    <row r="170" spans="1:28" ht="19.5" thickBot="1">
      <c r="A170" s="235" t="s">
        <v>110</v>
      </c>
      <c r="B170" s="303"/>
      <c r="C170" s="304">
        <v>6159400</v>
      </c>
      <c r="D170" s="304">
        <v>0</v>
      </c>
      <c r="E170" s="305">
        <v>0</v>
      </c>
      <c r="F170" s="290">
        <f t="shared" si="25"/>
        <v>6159400</v>
      </c>
      <c r="G170" s="291"/>
      <c r="H170" s="704" t="s">
        <v>239</v>
      </c>
      <c r="I170" s="705"/>
      <c r="J170" s="100">
        <f ca="1">SUM(J8:J169)</f>
        <v>83027373493.323715</v>
      </c>
      <c r="K170" s="100">
        <f ca="1">SUM(K8:K169)</f>
        <v>47664439987.975586</v>
      </c>
      <c r="L170" s="100">
        <f ca="1">SUM(L8:L169)</f>
        <v>1082053559.9649999</v>
      </c>
      <c r="M170" s="100">
        <f ca="1">SUM(M8:M169)</f>
        <v>131773867041.26433</v>
      </c>
    </row>
    <row r="171" spans="1:28" ht="15.75">
      <c r="A171" s="235" t="s">
        <v>166</v>
      </c>
      <c r="B171" s="303"/>
      <c r="C171" s="304">
        <v>334600</v>
      </c>
      <c r="D171" s="304">
        <v>334600</v>
      </c>
      <c r="E171" s="305">
        <v>0</v>
      </c>
      <c r="F171" s="290">
        <f t="shared" si="25"/>
        <v>669200</v>
      </c>
      <c r="G171" s="291"/>
      <c r="I171" s="214"/>
      <c r="J171" s="214">
        <f ca="1">+J170-C453</f>
        <v>0</v>
      </c>
      <c r="K171" s="214">
        <f ca="1">+K170-D453</f>
        <v>0</v>
      </c>
      <c r="L171" s="214">
        <f ca="1">+L170-E453</f>
        <v>0</v>
      </c>
      <c r="M171" s="214">
        <f ca="1">+M170-F453</f>
        <v>0</v>
      </c>
      <c r="N171" s="306"/>
    </row>
    <row r="172" spans="1:28" ht="15.75">
      <c r="A172" s="235" t="s">
        <v>120</v>
      </c>
      <c r="B172" s="303"/>
      <c r="C172" s="304">
        <v>961874</v>
      </c>
      <c r="D172" s="304">
        <v>0</v>
      </c>
      <c r="E172" s="305">
        <v>0</v>
      </c>
      <c r="F172" s="290">
        <f t="shared" si="25"/>
        <v>961874</v>
      </c>
      <c r="G172" s="291"/>
    </row>
    <row r="173" spans="1:28" ht="15.75">
      <c r="A173" s="235" t="s">
        <v>147</v>
      </c>
      <c r="B173" s="303"/>
      <c r="C173" s="304">
        <v>512540381.77999997</v>
      </c>
      <c r="D173" s="304">
        <v>241883103.86000001</v>
      </c>
      <c r="E173" s="305">
        <v>0</v>
      </c>
      <c r="F173" s="290">
        <f t="shared" si="25"/>
        <v>754423485.63999999</v>
      </c>
      <c r="G173" s="291"/>
    </row>
    <row r="174" spans="1:28" ht="15.75">
      <c r="A174" s="235" t="s">
        <v>47</v>
      </c>
      <c r="B174" s="303"/>
      <c r="C174" s="304">
        <v>35634229</v>
      </c>
      <c r="D174" s="304">
        <v>35634229</v>
      </c>
      <c r="E174" s="305">
        <v>0</v>
      </c>
      <c r="F174" s="290">
        <f t="shared" si="25"/>
        <v>71268458</v>
      </c>
      <c r="G174" s="291"/>
    </row>
    <row r="175" spans="1:28" ht="15.75">
      <c r="A175" s="235" t="s">
        <v>162</v>
      </c>
      <c r="B175" s="303"/>
      <c r="C175" s="304">
        <v>7955230</v>
      </c>
      <c r="D175" s="304">
        <v>0</v>
      </c>
      <c r="E175" s="305">
        <v>0</v>
      </c>
      <c r="F175" s="290">
        <f t="shared" si="25"/>
        <v>7955230</v>
      </c>
      <c r="G175" s="291"/>
      <c r="Z175" s="234"/>
      <c r="AA175" s="234"/>
    </row>
    <row r="176" spans="1:28" ht="15.75">
      <c r="A176" s="235" t="s">
        <v>84</v>
      </c>
      <c r="B176" s="303"/>
      <c r="C176" s="304">
        <v>53073008</v>
      </c>
      <c r="D176" s="304">
        <v>0</v>
      </c>
      <c r="E176" s="305">
        <v>0</v>
      </c>
      <c r="F176" s="290">
        <f t="shared" si="25"/>
        <v>53073008</v>
      </c>
      <c r="G176" s="291"/>
      <c r="AB176" s="234"/>
    </row>
    <row r="177" spans="1:29" ht="15.75">
      <c r="A177" s="235" t="s">
        <v>75</v>
      </c>
      <c r="B177" s="303"/>
      <c r="C177" s="304">
        <v>57134262</v>
      </c>
      <c r="D177" s="304">
        <v>24486083</v>
      </c>
      <c r="E177" s="305">
        <v>0</v>
      </c>
      <c r="F177" s="290">
        <f t="shared" si="25"/>
        <v>81620345</v>
      </c>
      <c r="G177" s="291"/>
      <c r="AC177" s="234"/>
    </row>
    <row r="178" spans="1:29" ht="16.5" thickBot="1">
      <c r="A178" s="294" t="s">
        <v>141</v>
      </c>
      <c r="B178" s="295"/>
      <c r="C178" s="296">
        <f>SUM(C158:C177)</f>
        <v>1076623157.71</v>
      </c>
      <c r="D178" s="296">
        <f>SUM(D158:D177)</f>
        <v>426727294.33000004</v>
      </c>
      <c r="E178" s="296">
        <f>SUM(E158:E177)</f>
        <v>0</v>
      </c>
      <c r="F178" s="297">
        <f>SUM(F158:F177)</f>
        <v>1503350452.04</v>
      </c>
      <c r="G178" s="248"/>
    </row>
    <row r="179" spans="1:29" ht="14.25" thickBot="1">
      <c r="C179" s="214">
        <f>+C178-'[6]2003'!I157</f>
        <v>0</v>
      </c>
      <c r="D179" s="214">
        <f>+D178-'[6]2003'!J157</f>
        <v>0</v>
      </c>
      <c r="E179" s="214">
        <v>0</v>
      </c>
      <c r="F179" s="214">
        <f>+F178-'[6]2003'!K157</f>
        <v>0</v>
      </c>
      <c r="N179" s="234"/>
      <c r="T179" s="234"/>
      <c r="U179" s="234"/>
      <c r="V179" s="234"/>
      <c r="W179" s="234"/>
      <c r="X179" s="234"/>
      <c r="Y179" s="234"/>
    </row>
    <row r="180" spans="1:29" ht="16.5" thickBot="1">
      <c r="A180" s="701" t="s">
        <v>188</v>
      </c>
      <c r="B180" s="702"/>
      <c r="C180" s="702"/>
      <c r="D180" s="702"/>
      <c r="E180" s="702"/>
      <c r="F180" s="703"/>
      <c r="G180" s="283"/>
      <c r="H180" s="234"/>
      <c r="I180" s="234"/>
      <c r="J180" s="234"/>
      <c r="K180" s="234"/>
      <c r="L180" s="234"/>
      <c r="M180" s="234"/>
    </row>
    <row r="181" spans="1:29" s="234" customFormat="1" ht="27">
      <c r="A181" s="300" t="s">
        <v>142</v>
      </c>
      <c r="B181" s="137" t="s">
        <v>171</v>
      </c>
      <c r="C181" s="229" t="s">
        <v>214</v>
      </c>
      <c r="D181" s="301" t="s">
        <v>137</v>
      </c>
      <c r="E181" s="171" t="s">
        <v>201</v>
      </c>
      <c r="F181" s="302" t="s">
        <v>135</v>
      </c>
      <c r="G181" s="287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</row>
    <row r="182" spans="1:29" ht="15.75">
      <c r="A182" s="235" t="s">
        <v>111</v>
      </c>
      <c r="B182" s="303"/>
      <c r="C182" s="304">
        <v>7056581</v>
      </c>
      <c r="D182" s="304">
        <v>0</v>
      </c>
      <c r="E182" s="305">
        <v>0</v>
      </c>
      <c r="F182" s="307">
        <f>SUM(C182:D182)</f>
        <v>7056581</v>
      </c>
      <c r="G182" s="308"/>
    </row>
    <row r="183" spans="1:29" ht="15.75">
      <c r="A183" s="235" t="s">
        <v>123</v>
      </c>
      <c r="B183" s="303"/>
      <c r="C183" s="304">
        <v>14597850</v>
      </c>
      <c r="D183" s="304">
        <v>1343980</v>
      </c>
      <c r="E183" s="305">
        <v>0</v>
      </c>
      <c r="F183" s="307">
        <f t="shared" ref="F183:F203" si="26">SUM(C183:D183)</f>
        <v>15941830</v>
      </c>
      <c r="G183" s="308"/>
    </row>
    <row r="184" spans="1:29" ht="15.75">
      <c r="A184" s="235" t="s">
        <v>47</v>
      </c>
      <c r="B184" s="309"/>
      <c r="C184" s="304">
        <v>280396568</v>
      </c>
      <c r="D184" s="304">
        <v>280396568</v>
      </c>
      <c r="E184" s="305">
        <v>0</v>
      </c>
      <c r="F184" s="307">
        <f t="shared" si="26"/>
        <v>560793136</v>
      </c>
      <c r="G184" s="308"/>
    </row>
    <row r="185" spans="1:29" ht="15.75">
      <c r="A185" s="235" t="s">
        <v>155</v>
      </c>
      <c r="B185" s="309"/>
      <c r="C185" s="304">
        <v>631194244</v>
      </c>
      <c r="D185" s="304">
        <v>0</v>
      </c>
      <c r="E185" s="305">
        <v>0</v>
      </c>
      <c r="F185" s="307">
        <f t="shared" si="26"/>
        <v>631194244</v>
      </c>
      <c r="G185" s="308"/>
      <c r="O185" s="234"/>
      <c r="P185" s="234"/>
      <c r="Q185" s="234"/>
      <c r="R185" s="234"/>
      <c r="S185" s="234"/>
    </row>
    <row r="186" spans="1:29" ht="15.75">
      <c r="A186" s="235" t="s">
        <v>157</v>
      </c>
      <c r="B186" s="303"/>
      <c r="C186" s="304">
        <v>30903611</v>
      </c>
      <c r="D186" s="304">
        <v>63803045</v>
      </c>
      <c r="E186" s="305">
        <v>0</v>
      </c>
      <c r="F186" s="307">
        <f t="shared" si="26"/>
        <v>94706656</v>
      </c>
      <c r="G186" s="308"/>
    </row>
    <row r="187" spans="1:29" ht="15.75">
      <c r="A187" s="235" t="s">
        <v>122</v>
      </c>
      <c r="B187" s="309"/>
      <c r="C187" s="304">
        <v>4577299</v>
      </c>
      <c r="D187" s="304">
        <v>3429597</v>
      </c>
      <c r="E187" s="305">
        <v>0</v>
      </c>
      <c r="F187" s="307">
        <f t="shared" si="26"/>
        <v>8006896</v>
      </c>
      <c r="G187" s="308"/>
    </row>
    <row r="188" spans="1:29" ht="15.75">
      <c r="A188" s="235" t="s">
        <v>125</v>
      </c>
      <c r="B188" s="303"/>
      <c r="C188" s="304">
        <v>254435</v>
      </c>
      <c r="D188" s="304">
        <v>109043</v>
      </c>
      <c r="E188" s="305">
        <v>0</v>
      </c>
      <c r="F188" s="307">
        <f t="shared" si="26"/>
        <v>363478</v>
      </c>
      <c r="G188" s="308"/>
    </row>
    <row r="189" spans="1:29" ht="15.75">
      <c r="A189" s="235" t="s">
        <v>124</v>
      </c>
      <c r="B189" s="303"/>
      <c r="C189" s="304">
        <v>429587</v>
      </c>
      <c r="D189" s="304">
        <v>1002369</v>
      </c>
      <c r="E189" s="305">
        <v>0</v>
      </c>
      <c r="F189" s="307">
        <f t="shared" si="26"/>
        <v>1431956</v>
      </c>
      <c r="G189" s="308"/>
    </row>
    <row r="190" spans="1:29" ht="15.75">
      <c r="A190" s="235" t="s">
        <v>163</v>
      </c>
      <c r="B190" s="303"/>
      <c r="C190" s="304">
        <v>2088418</v>
      </c>
      <c r="D190" s="304">
        <v>2088418</v>
      </c>
      <c r="E190" s="305">
        <v>0</v>
      </c>
      <c r="F190" s="307">
        <f t="shared" si="26"/>
        <v>4176836</v>
      </c>
      <c r="G190" s="308"/>
    </row>
    <row r="191" spans="1:29" ht="15.75">
      <c r="A191" s="235" t="s">
        <v>69</v>
      </c>
      <c r="B191" s="303"/>
      <c r="C191" s="304">
        <v>30416834</v>
      </c>
      <c r="D191" s="304">
        <v>0</v>
      </c>
      <c r="E191" s="305">
        <v>0</v>
      </c>
      <c r="F191" s="307">
        <f t="shared" si="26"/>
        <v>30416834</v>
      </c>
      <c r="G191" s="308"/>
    </row>
    <row r="192" spans="1:29" ht="15.75">
      <c r="A192" s="235" t="s">
        <v>164</v>
      </c>
      <c r="B192" s="303"/>
      <c r="C192" s="304">
        <v>1083510</v>
      </c>
      <c r="D192" s="304">
        <v>2528189</v>
      </c>
      <c r="E192" s="305">
        <v>0</v>
      </c>
      <c r="F192" s="307">
        <f t="shared" si="26"/>
        <v>3611699</v>
      </c>
      <c r="G192" s="308"/>
    </row>
    <row r="193" spans="1:29" ht="15.75">
      <c r="A193" s="235" t="s">
        <v>159</v>
      </c>
      <c r="B193" s="303"/>
      <c r="C193" s="304">
        <v>3012083</v>
      </c>
      <c r="D193" s="304">
        <v>3012083</v>
      </c>
      <c r="E193" s="305">
        <v>0</v>
      </c>
      <c r="F193" s="307">
        <f t="shared" si="26"/>
        <v>6024166</v>
      </c>
      <c r="G193" s="308"/>
    </row>
    <row r="194" spans="1:29" ht="15.75">
      <c r="A194" s="235" t="s">
        <v>162</v>
      </c>
      <c r="B194" s="309"/>
      <c r="C194" s="304">
        <v>11253852</v>
      </c>
      <c r="D194" s="304">
        <v>0</v>
      </c>
      <c r="E194" s="305">
        <v>0</v>
      </c>
      <c r="F194" s="307">
        <f t="shared" si="26"/>
        <v>11253852</v>
      </c>
      <c r="G194" s="308"/>
    </row>
    <row r="195" spans="1:29" ht="15.75">
      <c r="A195" s="235" t="s">
        <v>160</v>
      </c>
      <c r="B195" s="309"/>
      <c r="C195" s="304">
        <v>20422304</v>
      </c>
      <c r="D195" s="304">
        <v>30634457</v>
      </c>
      <c r="E195" s="305">
        <v>0</v>
      </c>
      <c r="F195" s="307">
        <f t="shared" si="26"/>
        <v>51056761</v>
      </c>
      <c r="G195" s="308"/>
    </row>
    <row r="196" spans="1:29" ht="15.75">
      <c r="A196" s="235" t="s">
        <v>167</v>
      </c>
      <c r="B196" s="303"/>
      <c r="C196" s="304">
        <v>1032768</v>
      </c>
      <c r="D196" s="304">
        <v>0</v>
      </c>
      <c r="E196" s="305">
        <v>0</v>
      </c>
      <c r="F196" s="307">
        <f t="shared" si="26"/>
        <v>1032768</v>
      </c>
      <c r="G196" s="308"/>
    </row>
    <row r="197" spans="1:29" ht="15.75">
      <c r="A197" s="235" t="s">
        <v>166</v>
      </c>
      <c r="B197" s="309"/>
      <c r="C197" s="304">
        <v>6598638</v>
      </c>
      <c r="D197" s="304">
        <v>6609391</v>
      </c>
      <c r="E197" s="305">
        <v>0</v>
      </c>
      <c r="F197" s="307">
        <f t="shared" si="26"/>
        <v>13208029</v>
      </c>
      <c r="G197" s="310"/>
      <c r="H197" s="311"/>
    </row>
    <row r="198" spans="1:29" ht="15.75">
      <c r="A198" s="235" t="s">
        <v>84</v>
      </c>
      <c r="B198" s="303"/>
      <c r="C198" s="304">
        <v>12991461</v>
      </c>
      <c r="D198" s="304">
        <v>0</v>
      </c>
      <c r="E198" s="305">
        <v>0</v>
      </c>
      <c r="F198" s="307">
        <f t="shared" si="26"/>
        <v>12991461</v>
      </c>
      <c r="G198" s="308"/>
    </row>
    <row r="199" spans="1:29" ht="15.75">
      <c r="A199" s="235" t="s">
        <v>126</v>
      </c>
      <c r="B199" s="303"/>
      <c r="C199" s="304">
        <v>268832</v>
      </c>
      <c r="D199" s="304">
        <v>627275</v>
      </c>
      <c r="E199" s="305">
        <v>0</v>
      </c>
      <c r="F199" s="307">
        <f t="shared" si="26"/>
        <v>896107</v>
      </c>
      <c r="G199" s="308"/>
    </row>
    <row r="200" spans="1:29" ht="15.75">
      <c r="A200" s="235" t="s">
        <v>100</v>
      </c>
      <c r="B200" s="303"/>
      <c r="C200" s="304">
        <v>9999970</v>
      </c>
      <c r="D200" s="304">
        <v>0</v>
      </c>
      <c r="E200" s="305">
        <v>0</v>
      </c>
      <c r="F200" s="307">
        <f t="shared" si="26"/>
        <v>9999970</v>
      </c>
      <c r="G200" s="308"/>
    </row>
    <row r="201" spans="1:29" ht="15.75">
      <c r="A201" s="235" t="s">
        <v>148</v>
      </c>
      <c r="B201" s="303"/>
      <c r="C201" s="312">
        <v>5011511</v>
      </c>
      <c r="D201" s="312">
        <v>20046043</v>
      </c>
      <c r="E201" s="305"/>
      <c r="F201" s="307">
        <f t="shared" si="26"/>
        <v>25057554</v>
      </c>
      <c r="G201" s="308"/>
    </row>
    <row r="202" spans="1:29" ht="15.75">
      <c r="A202" s="235" t="s">
        <v>147</v>
      </c>
      <c r="B202" s="303"/>
      <c r="C202" s="312">
        <v>156529674</v>
      </c>
      <c r="D202" s="312">
        <v>121268622</v>
      </c>
      <c r="E202" s="305">
        <v>0</v>
      </c>
      <c r="F202" s="307">
        <f t="shared" si="26"/>
        <v>277798296</v>
      </c>
      <c r="G202" s="308"/>
      <c r="Z202" s="234"/>
      <c r="AA202" s="234"/>
    </row>
    <row r="203" spans="1:29" ht="16.5" thickBot="1">
      <c r="A203" s="313" t="s">
        <v>75</v>
      </c>
      <c r="B203" s="314"/>
      <c r="C203" s="315">
        <v>16147110</v>
      </c>
      <c r="D203" s="315">
        <v>6920190</v>
      </c>
      <c r="E203" s="305">
        <v>0</v>
      </c>
      <c r="F203" s="307">
        <f t="shared" si="26"/>
        <v>23067300</v>
      </c>
      <c r="G203" s="308"/>
      <c r="AB203" s="234"/>
    </row>
    <row r="204" spans="1:29" ht="16.5" thickBot="1">
      <c r="A204" s="316" t="s">
        <v>141</v>
      </c>
      <c r="B204" s="317"/>
      <c r="C204" s="282">
        <f>SUM(C182:C203)</f>
        <v>1246267140</v>
      </c>
      <c r="D204" s="282">
        <f>SUM(D182:D203)</f>
        <v>543819270</v>
      </c>
      <c r="E204" s="282">
        <f>SUM(E182:E203)</f>
        <v>0</v>
      </c>
      <c r="F204" s="282">
        <f>SUM(F182:F203)</f>
        <v>1790086410</v>
      </c>
      <c r="G204" s="308"/>
      <c r="O204" s="234"/>
      <c r="P204" s="234"/>
      <c r="Q204" s="234"/>
      <c r="R204" s="234"/>
      <c r="S204" s="234"/>
      <c r="AC204" s="234"/>
    </row>
    <row r="205" spans="1:29" ht="16.5" thickBot="1">
      <c r="C205" s="318">
        <f>+C204-'[6]2004'!I251</f>
        <v>0</v>
      </c>
      <c r="D205" s="318">
        <f>+D204-'[7]2004'!J251</f>
        <v>0</v>
      </c>
      <c r="E205" s="318">
        <v>0</v>
      </c>
      <c r="F205" s="318">
        <f>+F204-'[6]2004'!K251</f>
        <v>0</v>
      </c>
      <c r="G205" s="248"/>
    </row>
    <row r="206" spans="1:29" ht="16.5" thickBot="1">
      <c r="A206" s="701" t="s">
        <v>187</v>
      </c>
      <c r="B206" s="702"/>
      <c r="C206" s="702"/>
      <c r="D206" s="702"/>
      <c r="E206" s="702"/>
      <c r="F206" s="703"/>
      <c r="N206" s="234"/>
      <c r="T206" s="234"/>
      <c r="U206" s="234"/>
      <c r="V206" s="234"/>
      <c r="W206" s="234"/>
      <c r="X206" s="234"/>
      <c r="Y206" s="234"/>
    </row>
    <row r="207" spans="1:29" ht="27">
      <c r="A207" s="284" t="s">
        <v>142</v>
      </c>
      <c r="B207" s="137" t="s">
        <v>171</v>
      </c>
      <c r="C207" s="229" t="s">
        <v>214</v>
      </c>
      <c r="D207" s="285" t="s">
        <v>137</v>
      </c>
      <c r="E207" s="155" t="s">
        <v>201</v>
      </c>
      <c r="F207" s="286" t="s">
        <v>135</v>
      </c>
      <c r="G207" s="283"/>
      <c r="H207" s="234"/>
      <c r="I207" s="234"/>
      <c r="J207" s="234"/>
      <c r="K207" s="234"/>
      <c r="L207" s="234"/>
      <c r="M207" s="234"/>
    </row>
    <row r="208" spans="1:29" s="234" customFormat="1" ht="15.75">
      <c r="A208" s="235" t="s">
        <v>47</v>
      </c>
      <c r="B208" s="319"/>
      <c r="C208" s="304">
        <v>61955879</v>
      </c>
      <c r="D208" s="304">
        <v>61955879</v>
      </c>
      <c r="E208" s="305">
        <v>0</v>
      </c>
      <c r="F208" s="307">
        <f t="shared" ref="F208:F221" si="27">SUM(C208:D208)</f>
        <v>123911758</v>
      </c>
      <c r="G208" s="287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</row>
    <row r="209" spans="1:29" ht="15.75">
      <c r="A209" s="235" t="s">
        <v>155</v>
      </c>
      <c r="B209" s="319"/>
      <c r="C209" s="304">
        <v>90626848</v>
      </c>
      <c r="D209" s="304">
        <v>0</v>
      </c>
      <c r="E209" s="305">
        <v>0</v>
      </c>
      <c r="F209" s="307">
        <f t="shared" si="27"/>
        <v>90626848</v>
      </c>
      <c r="G209" s="308"/>
      <c r="O209" s="234"/>
      <c r="P209" s="234"/>
      <c r="Q209" s="234"/>
      <c r="R209" s="234"/>
      <c r="S209" s="234"/>
    </row>
    <row r="210" spans="1:29" ht="15.75">
      <c r="A210" s="235" t="s">
        <v>157</v>
      </c>
      <c r="B210" s="319"/>
      <c r="C210" s="304">
        <v>5518795.5</v>
      </c>
      <c r="D210" s="304">
        <v>12708843</v>
      </c>
      <c r="E210" s="305">
        <v>0</v>
      </c>
      <c r="F210" s="307">
        <f t="shared" si="27"/>
        <v>18227638.5</v>
      </c>
      <c r="G210" s="308"/>
    </row>
    <row r="211" spans="1:29" ht="15.75">
      <c r="A211" s="235" t="s">
        <v>163</v>
      </c>
      <c r="B211" s="319"/>
      <c r="C211" s="304">
        <v>4822810</v>
      </c>
      <c r="D211" s="304">
        <v>4822811</v>
      </c>
      <c r="E211" s="305">
        <v>0</v>
      </c>
      <c r="F211" s="307">
        <f t="shared" si="27"/>
        <v>9645621</v>
      </c>
      <c r="G211" s="308"/>
    </row>
    <row r="212" spans="1:29" ht="15.75">
      <c r="A212" s="235" t="s">
        <v>69</v>
      </c>
      <c r="B212" s="319"/>
      <c r="C212" s="304">
        <v>22355420.5</v>
      </c>
      <c r="D212" s="304">
        <v>0</v>
      </c>
      <c r="E212" s="305">
        <v>0</v>
      </c>
      <c r="F212" s="307">
        <f t="shared" si="27"/>
        <v>22355420.5</v>
      </c>
      <c r="G212" s="308"/>
    </row>
    <row r="213" spans="1:29" ht="15.75">
      <c r="A213" s="235" t="s">
        <v>44</v>
      </c>
      <c r="B213" s="319"/>
      <c r="C213" s="304">
        <v>187938.5</v>
      </c>
      <c r="D213" s="304">
        <v>438522</v>
      </c>
      <c r="E213" s="305">
        <v>0</v>
      </c>
      <c r="F213" s="307">
        <f t="shared" si="27"/>
        <v>626460.5</v>
      </c>
      <c r="G213" s="308"/>
    </row>
    <row r="214" spans="1:29" ht="15.75">
      <c r="A214" s="235" t="s">
        <v>159</v>
      </c>
      <c r="B214" s="319"/>
      <c r="C214" s="304">
        <v>33789841</v>
      </c>
      <c r="D214" s="304">
        <v>33789841</v>
      </c>
      <c r="E214" s="305">
        <v>0</v>
      </c>
      <c r="F214" s="307">
        <f t="shared" si="27"/>
        <v>67579682</v>
      </c>
      <c r="G214" s="308"/>
    </row>
    <row r="215" spans="1:29" ht="15.75">
      <c r="A215" s="235" t="s">
        <v>162</v>
      </c>
      <c r="B215" s="319"/>
      <c r="C215" s="304">
        <v>26955685</v>
      </c>
      <c r="D215" s="304">
        <v>0</v>
      </c>
      <c r="E215" s="305">
        <v>0</v>
      </c>
      <c r="F215" s="307">
        <f t="shared" si="27"/>
        <v>26955685</v>
      </c>
      <c r="G215" s="308"/>
    </row>
    <row r="216" spans="1:29" ht="15.75">
      <c r="A216" s="235" t="s">
        <v>160</v>
      </c>
      <c r="B216" s="319"/>
      <c r="C216" s="304">
        <v>17662016</v>
      </c>
      <c r="D216" s="304">
        <v>21541773</v>
      </c>
      <c r="E216" s="305">
        <v>0</v>
      </c>
      <c r="F216" s="307">
        <f t="shared" si="27"/>
        <v>39203789</v>
      </c>
      <c r="G216" s="308"/>
    </row>
    <row r="217" spans="1:29" ht="15.75">
      <c r="A217" s="235" t="s">
        <v>166</v>
      </c>
      <c r="B217" s="319"/>
      <c r="C217" s="304">
        <v>318648</v>
      </c>
      <c r="D217" s="304">
        <v>318648</v>
      </c>
      <c r="E217" s="305">
        <v>0</v>
      </c>
      <c r="F217" s="307">
        <f t="shared" si="27"/>
        <v>637296</v>
      </c>
      <c r="G217" s="308"/>
    </row>
    <row r="218" spans="1:29" ht="15.75">
      <c r="A218" s="235" t="s">
        <v>84</v>
      </c>
      <c r="B218" s="319"/>
      <c r="C218" s="304">
        <v>7204153</v>
      </c>
      <c r="D218" s="304">
        <v>0</v>
      </c>
      <c r="E218" s="305">
        <v>0</v>
      </c>
      <c r="F218" s="307">
        <f t="shared" si="27"/>
        <v>7204153</v>
      </c>
      <c r="G218" s="308"/>
    </row>
    <row r="219" spans="1:29" ht="15.75">
      <c r="A219" s="235" t="s">
        <v>143</v>
      </c>
      <c r="B219" s="319"/>
      <c r="C219" s="304">
        <v>63753</v>
      </c>
      <c r="D219" s="304">
        <v>63753</v>
      </c>
      <c r="E219" s="305">
        <v>0</v>
      </c>
      <c r="F219" s="307">
        <f t="shared" si="27"/>
        <v>127506</v>
      </c>
      <c r="G219" s="308"/>
    </row>
    <row r="220" spans="1:29" ht="15.75">
      <c r="A220" s="235" t="s">
        <v>148</v>
      </c>
      <c r="B220" s="319"/>
      <c r="C220" s="304">
        <v>50606314.5</v>
      </c>
      <c r="D220" s="304">
        <v>202425260</v>
      </c>
      <c r="E220" s="305">
        <v>0</v>
      </c>
      <c r="F220" s="307">
        <f t="shared" si="27"/>
        <v>253031574.5</v>
      </c>
      <c r="G220" s="308"/>
      <c r="Z220" s="234"/>
      <c r="AA220" s="234"/>
    </row>
    <row r="221" spans="1:29" ht="16.5" thickBot="1">
      <c r="A221" s="235" t="s">
        <v>147</v>
      </c>
      <c r="B221" s="320"/>
      <c r="C221" s="312">
        <v>30892793.5</v>
      </c>
      <c r="D221" s="312">
        <v>17547568</v>
      </c>
      <c r="E221" s="305">
        <v>0</v>
      </c>
      <c r="F221" s="321">
        <f t="shared" si="27"/>
        <v>48440361.5</v>
      </c>
      <c r="G221" s="308"/>
      <c r="AB221" s="234"/>
    </row>
    <row r="222" spans="1:29" ht="16.5" thickBot="1">
      <c r="A222" s="316" t="s">
        <v>141</v>
      </c>
      <c r="B222" s="322"/>
      <c r="C222" s="91">
        <f>SUM(C208:C221)</f>
        <v>352960895.5</v>
      </c>
      <c r="D222" s="91">
        <f>SUM(D208:D221)</f>
        <v>355612898</v>
      </c>
      <c r="E222" s="91">
        <f>SUM(E208:E221)</f>
        <v>0</v>
      </c>
      <c r="F222" s="91">
        <f>SUM(F208:F221)</f>
        <v>708573793.5</v>
      </c>
      <c r="G222" s="308"/>
      <c r="AC222" s="234"/>
    </row>
    <row r="223" spans="1:29" ht="16.5" thickBot="1">
      <c r="C223" s="214">
        <f>+C222-'[6]2004'!I276</f>
        <v>0</v>
      </c>
      <c r="D223" s="214">
        <f>+D222-'[6]2004'!J276</f>
        <v>0</v>
      </c>
      <c r="E223" s="214">
        <v>0</v>
      </c>
      <c r="F223" s="214">
        <f>+F222-'[6]2004'!K276</f>
        <v>0</v>
      </c>
      <c r="G223" s="248"/>
    </row>
    <row r="224" spans="1:29" ht="16.5" thickBot="1">
      <c r="A224" s="701" t="s">
        <v>200</v>
      </c>
      <c r="B224" s="702"/>
      <c r="C224" s="702"/>
      <c r="D224" s="702"/>
      <c r="E224" s="702"/>
      <c r="F224" s="703"/>
      <c r="N224" s="234"/>
      <c r="T224" s="234"/>
      <c r="U224" s="234"/>
      <c r="V224" s="234"/>
      <c r="W224" s="234"/>
      <c r="X224" s="234"/>
      <c r="Y224" s="234"/>
    </row>
    <row r="225" spans="1:29" ht="27">
      <c r="A225" s="323" t="s">
        <v>142</v>
      </c>
      <c r="B225" s="137" t="s">
        <v>171</v>
      </c>
      <c r="C225" s="229" t="s">
        <v>214</v>
      </c>
      <c r="D225" s="301" t="s">
        <v>137</v>
      </c>
      <c r="E225" s="155" t="s">
        <v>201</v>
      </c>
      <c r="F225" s="324" t="s">
        <v>135</v>
      </c>
      <c r="G225" s="283"/>
      <c r="H225" s="234"/>
      <c r="I225" s="234"/>
      <c r="J225" s="234"/>
      <c r="K225" s="234"/>
      <c r="L225" s="234"/>
      <c r="M225" s="234"/>
      <c r="Z225" s="234"/>
      <c r="AA225" s="234"/>
    </row>
    <row r="226" spans="1:29" s="234" customFormat="1" ht="16.5" thickBot="1">
      <c r="A226" s="235" t="s">
        <v>47</v>
      </c>
      <c r="B226" s="325"/>
      <c r="C226" s="312">
        <v>7678650</v>
      </c>
      <c r="D226" s="312">
        <v>7678650</v>
      </c>
      <c r="E226" s="312">
        <v>0</v>
      </c>
      <c r="F226" s="326">
        <f>SUM(C226:D226)</f>
        <v>15357300</v>
      </c>
      <c r="G226" s="287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C226" s="52"/>
    </row>
    <row r="227" spans="1:29" ht="16.5" thickBot="1">
      <c r="A227" s="316" t="s">
        <v>141</v>
      </c>
      <c r="B227" s="327"/>
      <c r="C227" s="282">
        <f>SUM(C226)</f>
        <v>7678650</v>
      </c>
      <c r="D227" s="282">
        <f>SUM(D226)</f>
        <v>7678650</v>
      </c>
      <c r="E227" s="282">
        <f>SUM(E226)</f>
        <v>0</v>
      </c>
      <c r="F227" s="91">
        <f>SUM(F226)</f>
        <v>15357300</v>
      </c>
      <c r="G227" s="328"/>
      <c r="AC227" s="234"/>
    </row>
    <row r="228" spans="1:29" ht="16.5" thickBot="1">
      <c r="C228" s="214">
        <f>+C227-'[6]2005'!I147</f>
        <v>0</v>
      </c>
      <c r="D228" s="214">
        <f>+D227-'[6]2005'!J147</f>
        <v>0</v>
      </c>
      <c r="E228" s="214">
        <v>0</v>
      </c>
      <c r="F228" s="214">
        <f>+F227-'[6]2005'!K147</f>
        <v>0</v>
      </c>
      <c r="G228" s="248"/>
    </row>
    <row r="229" spans="1:29" ht="16.5" thickBot="1">
      <c r="A229" s="686" t="s">
        <v>186</v>
      </c>
      <c r="B229" s="687"/>
      <c r="C229" s="687"/>
      <c r="D229" s="687"/>
      <c r="E229" s="687"/>
      <c r="F229" s="688"/>
      <c r="N229" s="234"/>
      <c r="T229" s="234"/>
      <c r="U229" s="234"/>
      <c r="V229" s="234"/>
      <c r="W229" s="234"/>
      <c r="X229" s="234"/>
      <c r="Y229" s="234"/>
    </row>
    <row r="230" spans="1:29" ht="27">
      <c r="A230" s="228" t="s">
        <v>142</v>
      </c>
      <c r="B230" s="137" t="s">
        <v>171</v>
      </c>
      <c r="C230" s="229" t="s">
        <v>214</v>
      </c>
      <c r="D230" s="230" t="s">
        <v>137</v>
      </c>
      <c r="E230" s="137" t="s">
        <v>201</v>
      </c>
      <c r="F230" s="139" t="s">
        <v>135</v>
      </c>
      <c r="G230" s="227"/>
      <c r="H230" s="234"/>
      <c r="I230" s="234"/>
      <c r="J230" s="234"/>
      <c r="K230" s="234"/>
      <c r="L230" s="234"/>
      <c r="M230" s="234"/>
    </row>
    <row r="231" spans="1:29" s="234" customFormat="1" ht="15.75">
      <c r="A231" s="235" t="s">
        <v>0</v>
      </c>
      <c r="B231" s="329"/>
      <c r="C231" s="57">
        <v>6284155</v>
      </c>
      <c r="D231" s="57">
        <v>6284155</v>
      </c>
      <c r="E231" s="57">
        <v>0</v>
      </c>
      <c r="F231" s="330">
        <f t="shared" ref="F231:F256" si="28">SUM(C231:D231)</f>
        <v>12568310</v>
      </c>
      <c r="G231" s="197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</row>
    <row r="232" spans="1:29" ht="15.75">
      <c r="A232" s="235" t="s">
        <v>127</v>
      </c>
      <c r="B232" s="329"/>
      <c r="C232" s="57">
        <v>8752940</v>
      </c>
      <c r="D232" s="57">
        <v>8752940</v>
      </c>
      <c r="E232" s="57">
        <v>0</v>
      </c>
      <c r="F232" s="330">
        <f t="shared" si="28"/>
        <v>17505880</v>
      </c>
      <c r="G232" s="331"/>
    </row>
    <row r="233" spans="1:29" ht="15.75">
      <c r="A233" s="235" t="s">
        <v>47</v>
      </c>
      <c r="B233" s="329"/>
      <c r="C233" s="57">
        <v>2759319779.4000001</v>
      </c>
      <c r="D233" s="57">
        <v>2759319779.4000001</v>
      </c>
      <c r="E233" s="57">
        <v>0</v>
      </c>
      <c r="F233" s="330">
        <f t="shared" si="28"/>
        <v>5518639558.8000002</v>
      </c>
      <c r="G233" s="331"/>
    </row>
    <row r="234" spans="1:29" ht="15.75">
      <c r="A234" s="235" t="s">
        <v>155</v>
      </c>
      <c r="B234" s="329"/>
      <c r="C234" s="57">
        <v>747344969</v>
      </c>
      <c r="D234" s="57">
        <v>0</v>
      </c>
      <c r="E234" s="57">
        <v>0</v>
      </c>
      <c r="F234" s="330">
        <f t="shared" si="28"/>
        <v>747344969</v>
      </c>
      <c r="G234" s="331"/>
    </row>
    <row r="235" spans="1:29" ht="15.75">
      <c r="A235" s="235" t="s">
        <v>157</v>
      </c>
      <c r="B235" s="329"/>
      <c r="C235" s="57">
        <v>157772048.5</v>
      </c>
      <c r="D235" s="57">
        <v>368057236.10000002</v>
      </c>
      <c r="E235" s="57">
        <v>0</v>
      </c>
      <c r="F235" s="330">
        <f t="shared" si="28"/>
        <v>525829284.60000002</v>
      </c>
      <c r="G235" s="331"/>
    </row>
    <row r="236" spans="1:29" ht="15.75">
      <c r="A236" s="235" t="s">
        <v>4</v>
      </c>
      <c r="B236" s="329"/>
      <c r="C236" s="57">
        <v>2694480</v>
      </c>
      <c r="D236" s="57">
        <v>2694480</v>
      </c>
      <c r="E236" s="57">
        <v>0</v>
      </c>
      <c r="F236" s="330">
        <f t="shared" si="28"/>
        <v>5388960</v>
      </c>
      <c r="G236" s="331"/>
    </row>
    <row r="237" spans="1:29" ht="15.75">
      <c r="A237" s="235" t="s">
        <v>2</v>
      </c>
      <c r="B237" s="329"/>
      <c r="C237" s="57">
        <v>1391431825</v>
      </c>
      <c r="D237" s="57">
        <v>596327925</v>
      </c>
      <c r="E237" s="57">
        <v>0</v>
      </c>
      <c r="F237" s="330">
        <f t="shared" si="28"/>
        <v>1987759750</v>
      </c>
      <c r="G237" s="331"/>
    </row>
    <row r="238" spans="1:29" ht="15.75">
      <c r="A238" s="235" t="s">
        <v>163</v>
      </c>
      <c r="B238" s="329"/>
      <c r="C238" s="57">
        <v>54004492.969999999</v>
      </c>
      <c r="D238" s="57">
        <v>56365781</v>
      </c>
      <c r="E238" s="57">
        <v>0</v>
      </c>
      <c r="F238" s="330">
        <f t="shared" si="28"/>
        <v>110370273.97</v>
      </c>
      <c r="G238" s="331"/>
    </row>
    <row r="239" spans="1:29" ht="15.75">
      <c r="A239" s="235" t="s">
        <v>69</v>
      </c>
      <c r="B239" s="329"/>
      <c r="C239" s="57">
        <v>30665505.350000001</v>
      </c>
      <c r="D239" s="57">
        <v>0</v>
      </c>
      <c r="E239" s="57">
        <v>0</v>
      </c>
      <c r="F239" s="330">
        <f t="shared" si="28"/>
        <v>30665505.350000001</v>
      </c>
      <c r="G239" s="331"/>
      <c r="O239" s="234"/>
      <c r="P239" s="234"/>
      <c r="Q239" s="234"/>
      <c r="R239" s="234"/>
      <c r="S239" s="234"/>
    </row>
    <row r="240" spans="1:29" ht="15.75">
      <c r="A240" s="235" t="s">
        <v>3</v>
      </c>
      <c r="B240" s="329"/>
      <c r="C240" s="57">
        <v>3249539</v>
      </c>
      <c r="D240" s="57">
        <v>0</v>
      </c>
      <c r="E240" s="57">
        <v>0</v>
      </c>
      <c r="F240" s="330">
        <f t="shared" si="28"/>
        <v>3249539</v>
      </c>
      <c r="G240" s="331"/>
    </row>
    <row r="241" spans="1:28" ht="15.75">
      <c r="A241" s="235" t="s">
        <v>6</v>
      </c>
      <c r="B241" s="329"/>
      <c r="C241" s="57">
        <v>4751766</v>
      </c>
      <c r="D241" s="57">
        <v>0</v>
      </c>
      <c r="E241" s="57">
        <v>0</v>
      </c>
      <c r="F241" s="330">
        <f t="shared" si="28"/>
        <v>4751766</v>
      </c>
      <c r="G241" s="331"/>
    </row>
    <row r="242" spans="1:28" ht="15.75">
      <c r="A242" s="235" t="s">
        <v>169</v>
      </c>
      <c r="B242" s="329"/>
      <c r="C242" s="57">
        <v>41529171</v>
      </c>
      <c r="D242" s="57">
        <v>41529171</v>
      </c>
      <c r="E242" s="57">
        <v>0</v>
      </c>
      <c r="F242" s="330">
        <f t="shared" si="28"/>
        <v>83058342</v>
      </c>
      <c r="G242" s="331"/>
    </row>
    <row r="243" spans="1:28" ht="15.75">
      <c r="A243" s="235" t="s">
        <v>159</v>
      </c>
      <c r="B243" s="329"/>
      <c r="C243" s="57">
        <v>65874879</v>
      </c>
      <c r="D243" s="57">
        <v>65874879</v>
      </c>
      <c r="E243" s="57">
        <v>0</v>
      </c>
      <c r="F243" s="330">
        <f t="shared" si="28"/>
        <v>131749758</v>
      </c>
      <c r="G243" s="331"/>
    </row>
    <row r="244" spans="1:28" ht="15.75">
      <c r="A244" s="235" t="s">
        <v>162</v>
      </c>
      <c r="B244" s="329"/>
      <c r="C244" s="57">
        <v>117785273</v>
      </c>
      <c r="D244" s="57">
        <v>0</v>
      </c>
      <c r="E244" s="57">
        <v>0</v>
      </c>
      <c r="F244" s="330">
        <f t="shared" si="28"/>
        <v>117785273</v>
      </c>
      <c r="G244" s="331"/>
    </row>
    <row r="245" spans="1:28" ht="15.75">
      <c r="A245" s="235" t="s">
        <v>160</v>
      </c>
      <c r="B245" s="329"/>
      <c r="C245" s="57">
        <v>267835179</v>
      </c>
      <c r="D245" s="57">
        <v>401753109</v>
      </c>
      <c r="E245" s="57">
        <v>0</v>
      </c>
      <c r="F245" s="330">
        <f t="shared" si="28"/>
        <v>669588288</v>
      </c>
      <c r="G245" s="331"/>
    </row>
    <row r="246" spans="1:28" ht="15.75">
      <c r="A246" s="235" t="s">
        <v>8</v>
      </c>
      <c r="B246" s="329"/>
      <c r="C246" s="57">
        <v>17619396</v>
      </c>
      <c r="D246" s="57">
        <v>7551170</v>
      </c>
      <c r="E246" s="57">
        <v>0</v>
      </c>
      <c r="F246" s="330">
        <f t="shared" si="28"/>
        <v>25170566</v>
      </c>
      <c r="G246" s="331"/>
    </row>
    <row r="247" spans="1:28" ht="15.75">
      <c r="A247" s="235" t="s">
        <v>7</v>
      </c>
      <c r="B247" s="329"/>
      <c r="C247" s="57">
        <v>2420000</v>
      </c>
      <c r="D247" s="57">
        <v>0</v>
      </c>
      <c r="E247" s="57">
        <v>0</v>
      </c>
      <c r="F247" s="330">
        <f t="shared" si="28"/>
        <v>2420000</v>
      </c>
      <c r="G247" s="331"/>
    </row>
    <row r="248" spans="1:28" ht="15.75">
      <c r="A248" s="235" t="s">
        <v>167</v>
      </c>
      <c r="B248" s="329"/>
      <c r="C248" s="57">
        <v>8528466</v>
      </c>
      <c r="D248" s="57">
        <v>0</v>
      </c>
      <c r="E248" s="57">
        <v>0</v>
      </c>
      <c r="F248" s="330">
        <f t="shared" si="28"/>
        <v>8528466</v>
      </c>
      <c r="G248" s="331"/>
      <c r="O248" s="234"/>
      <c r="P248" s="234"/>
      <c r="Q248" s="234"/>
      <c r="R248" s="234"/>
      <c r="S248" s="234"/>
    </row>
    <row r="249" spans="1:28" ht="15.75">
      <c r="A249" s="235" t="s">
        <v>5</v>
      </c>
      <c r="B249" s="329"/>
      <c r="C249" s="57">
        <v>12875000</v>
      </c>
      <c r="D249" s="57">
        <v>12875000</v>
      </c>
      <c r="E249" s="57">
        <v>0</v>
      </c>
      <c r="F249" s="330">
        <f t="shared" si="28"/>
        <v>25750000</v>
      </c>
      <c r="G249" s="331"/>
    </row>
    <row r="250" spans="1:28" ht="15.75">
      <c r="A250" s="235" t="s">
        <v>166</v>
      </c>
      <c r="B250" s="329"/>
      <c r="C250" s="57">
        <v>28290600.48</v>
      </c>
      <c r="D250" s="57">
        <v>32431200</v>
      </c>
      <c r="E250" s="57">
        <v>0</v>
      </c>
      <c r="F250" s="330">
        <f t="shared" si="28"/>
        <v>60721800.480000004</v>
      </c>
      <c r="G250" s="331"/>
    </row>
    <row r="251" spans="1:28" ht="15.75">
      <c r="A251" s="235" t="s">
        <v>84</v>
      </c>
      <c r="B251" s="329"/>
      <c r="C251" s="57">
        <v>9111884.7400000002</v>
      </c>
      <c r="D251" s="57">
        <v>0</v>
      </c>
      <c r="E251" s="57">
        <v>0</v>
      </c>
      <c r="F251" s="330">
        <f t="shared" si="28"/>
        <v>9111884.7400000002</v>
      </c>
      <c r="G251" s="331"/>
    </row>
    <row r="252" spans="1:28" ht="15.75">
      <c r="A252" s="235" t="s">
        <v>146</v>
      </c>
      <c r="B252" s="329"/>
      <c r="C252" s="57">
        <v>27171259.800000001</v>
      </c>
      <c r="D252" s="57">
        <v>0</v>
      </c>
      <c r="E252" s="57">
        <v>0</v>
      </c>
      <c r="F252" s="330">
        <f t="shared" si="28"/>
        <v>27171259.800000001</v>
      </c>
      <c r="G252" s="331"/>
    </row>
    <row r="253" spans="1:28" ht="15.75">
      <c r="A253" s="235" t="s">
        <v>100</v>
      </c>
      <c r="B253" s="329"/>
      <c r="C253" s="57">
        <v>20900000</v>
      </c>
      <c r="D253" s="57">
        <v>0</v>
      </c>
      <c r="E253" s="57">
        <v>0</v>
      </c>
      <c r="F253" s="330">
        <f t="shared" si="28"/>
        <v>20900000</v>
      </c>
      <c r="G253" s="331"/>
    </row>
    <row r="254" spans="1:28" ht="15.75">
      <c r="A254" s="235" t="s">
        <v>148</v>
      </c>
      <c r="B254" s="329"/>
      <c r="C254" s="57">
        <v>84099856.700000003</v>
      </c>
      <c r="D254" s="57">
        <v>336399425</v>
      </c>
      <c r="E254" s="57">
        <v>0</v>
      </c>
      <c r="F254" s="330">
        <f t="shared" si="28"/>
        <v>420499281.69999999</v>
      </c>
      <c r="G254" s="331"/>
    </row>
    <row r="255" spans="1:28" ht="15.75">
      <c r="A255" s="235" t="s">
        <v>147</v>
      </c>
      <c r="B255" s="329"/>
      <c r="C255" s="57">
        <v>519042610</v>
      </c>
      <c r="D255" s="57">
        <v>244787698</v>
      </c>
      <c r="E255" s="57">
        <v>0</v>
      </c>
      <c r="F255" s="330">
        <f t="shared" si="28"/>
        <v>763830308</v>
      </c>
      <c r="G255" s="331"/>
      <c r="Z255" s="234"/>
      <c r="AA255" s="234"/>
    </row>
    <row r="256" spans="1:28" ht="16.5" thickBot="1">
      <c r="A256" s="235" t="s">
        <v>1</v>
      </c>
      <c r="B256" s="332"/>
      <c r="C256" s="71">
        <v>26460000</v>
      </c>
      <c r="D256" s="71">
        <v>11340000</v>
      </c>
      <c r="E256" s="71">
        <v>0</v>
      </c>
      <c r="F256" s="333">
        <f t="shared" si="28"/>
        <v>37800000</v>
      </c>
      <c r="G256" s="331"/>
      <c r="AB256" s="234"/>
    </row>
    <row r="257" spans="1:29" ht="16.5" thickBot="1">
      <c r="A257" s="316" t="s">
        <v>141</v>
      </c>
      <c r="B257" s="327"/>
      <c r="C257" s="282">
        <f>SUM(C231:C256)</f>
        <v>6415815075.9399996</v>
      </c>
      <c r="D257" s="282">
        <f>SUM(D231:D256)</f>
        <v>4952343948.5</v>
      </c>
      <c r="E257" s="282">
        <f>SUM(E231:E256)</f>
        <v>0</v>
      </c>
      <c r="F257" s="91">
        <f>SUM(F231:F256)</f>
        <v>11368159024.440001</v>
      </c>
      <c r="G257" s="331"/>
      <c r="AC257" s="234"/>
    </row>
    <row r="258" spans="1:29" ht="16.5" thickBot="1">
      <c r="C258" s="214">
        <f>+C257-'[6]2005'!I178</f>
        <v>0</v>
      </c>
      <c r="D258" s="214">
        <f>+D257-'[6]2005'!J178</f>
        <v>0</v>
      </c>
      <c r="E258" s="214">
        <v>0</v>
      </c>
      <c r="F258" s="214">
        <f>+F257-'[6]2005'!K178</f>
        <v>0</v>
      </c>
      <c r="G258" s="248"/>
    </row>
    <row r="259" spans="1:29" ht="16.5" thickBot="1">
      <c r="A259" s="686" t="s">
        <v>198</v>
      </c>
      <c r="B259" s="687"/>
      <c r="C259" s="687"/>
      <c r="D259" s="687"/>
      <c r="E259" s="687"/>
      <c r="F259" s="688"/>
      <c r="N259" s="234"/>
      <c r="T259" s="234"/>
      <c r="U259" s="234"/>
      <c r="V259" s="234"/>
      <c r="W259" s="234"/>
      <c r="X259" s="234"/>
      <c r="Y259" s="234"/>
    </row>
    <row r="260" spans="1:29" ht="27">
      <c r="A260" s="228" t="s">
        <v>142</v>
      </c>
      <c r="B260" s="137" t="s">
        <v>171</v>
      </c>
      <c r="C260" s="229" t="s">
        <v>214</v>
      </c>
      <c r="D260" s="230" t="s">
        <v>137</v>
      </c>
      <c r="E260" s="137" t="s">
        <v>201</v>
      </c>
      <c r="F260" s="139" t="s">
        <v>135</v>
      </c>
      <c r="G260" s="227"/>
      <c r="H260" s="234"/>
      <c r="I260" s="234"/>
      <c r="J260" s="234"/>
      <c r="K260" s="234"/>
      <c r="L260" s="234"/>
      <c r="M260" s="234"/>
    </row>
    <row r="261" spans="1:29" s="234" customFormat="1" ht="15.75">
      <c r="A261" s="235" t="s">
        <v>207</v>
      </c>
      <c r="B261" s="329"/>
      <c r="C261" s="57">
        <v>26340000</v>
      </c>
      <c r="D261" s="57">
        <v>105360000</v>
      </c>
      <c r="E261" s="57">
        <v>0</v>
      </c>
      <c r="F261" s="330">
        <f>SUM(C261:D261)</f>
        <v>131700000</v>
      </c>
      <c r="G261" s="197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</row>
    <row r="262" spans="1:29" ht="15.75">
      <c r="A262" s="235" t="s">
        <v>9</v>
      </c>
      <c r="B262" s="329"/>
      <c r="C262" s="57">
        <v>33660158</v>
      </c>
      <c r="D262" s="57">
        <v>14425782</v>
      </c>
      <c r="E262" s="57">
        <v>0</v>
      </c>
      <c r="F262" s="330">
        <f>SUM(C262:D262)</f>
        <v>48085940</v>
      </c>
      <c r="G262" s="331"/>
    </row>
    <row r="263" spans="1:29" ht="15.75">
      <c r="A263" s="235" t="s">
        <v>47</v>
      </c>
      <c r="B263" s="329"/>
      <c r="C263" s="57">
        <v>192529708</v>
      </c>
      <c r="D263" s="57">
        <v>192529708</v>
      </c>
      <c r="E263" s="57">
        <v>0</v>
      </c>
      <c r="F263" s="330">
        <f>SUM(C263:D263)</f>
        <v>385059416</v>
      </c>
      <c r="G263" s="331"/>
    </row>
    <row r="264" spans="1:29" ht="15.75">
      <c r="A264" s="235" t="s">
        <v>157</v>
      </c>
      <c r="B264" s="329"/>
      <c r="C264" s="57">
        <v>51500857</v>
      </c>
      <c r="D264" s="57">
        <v>120168666</v>
      </c>
      <c r="E264" s="57">
        <v>0</v>
      </c>
      <c r="F264" s="330">
        <f>SUM(C264:D264)</f>
        <v>171669523</v>
      </c>
      <c r="G264" s="331"/>
      <c r="Z264" s="234"/>
      <c r="AA264" s="234"/>
    </row>
    <row r="265" spans="1:29" ht="16.5" thickBot="1">
      <c r="A265" s="235" t="s">
        <v>69</v>
      </c>
      <c r="B265" s="332"/>
      <c r="C265" s="71">
        <v>5580308</v>
      </c>
      <c r="D265" s="71">
        <v>0</v>
      </c>
      <c r="E265" s="71">
        <v>0</v>
      </c>
      <c r="F265" s="333">
        <f>SUM(C265:D265)</f>
        <v>5580308</v>
      </c>
      <c r="G265" s="331"/>
      <c r="AB265" s="234"/>
    </row>
    <row r="266" spans="1:29" ht="16.5" thickBot="1">
      <c r="A266" s="316" t="s">
        <v>141</v>
      </c>
      <c r="B266" s="327"/>
      <c r="C266" s="282">
        <f>SUM(C261:C265)</f>
        <v>309611031</v>
      </c>
      <c r="D266" s="282">
        <f>SUM(D261:D265)</f>
        <v>432484156</v>
      </c>
      <c r="E266" s="282">
        <f>SUM(E261:E265)</f>
        <v>0</v>
      </c>
      <c r="F266" s="91">
        <f>SUM(F261:F265)</f>
        <v>742095187</v>
      </c>
      <c r="G266" s="331"/>
      <c r="AC266" s="234"/>
    </row>
    <row r="267" spans="1:29" ht="16.5" thickBot="1">
      <c r="C267" s="214">
        <f>+C266-'[6]2006'!I130</f>
        <v>0</v>
      </c>
      <c r="D267" s="214">
        <f>+D266-'[6]2006'!J130</f>
        <v>0</v>
      </c>
      <c r="E267" s="214">
        <v>0</v>
      </c>
      <c r="F267" s="214">
        <f>+F266-'[6]2006'!K130</f>
        <v>0</v>
      </c>
      <c r="G267" s="248"/>
    </row>
    <row r="268" spans="1:29" ht="16.5" thickBot="1">
      <c r="A268" s="701" t="s">
        <v>199</v>
      </c>
      <c r="B268" s="702"/>
      <c r="C268" s="702"/>
      <c r="D268" s="702"/>
      <c r="E268" s="702"/>
      <c r="F268" s="703"/>
      <c r="N268" s="234"/>
      <c r="T268" s="234"/>
      <c r="U268" s="234"/>
      <c r="V268" s="234"/>
      <c r="W268" s="234"/>
      <c r="X268" s="234"/>
      <c r="Y268" s="234"/>
    </row>
    <row r="269" spans="1:29" ht="27">
      <c r="A269" s="323" t="s">
        <v>142</v>
      </c>
      <c r="B269" s="137" t="s">
        <v>171</v>
      </c>
      <c r="C269" s="229" t="s">
        <v>214</v>
      </c>
      <c r="D269" s="301" t="s">
        <v>137</v>
      </c>
      <c r="E269" s="155" t="s">
        <v>201</v>
      </c>
      <c r="F269" s="324" t="s">
        <v>135</v>
      </c>
      <c r="G269" s="283"/>
      <c r="H269" s="234"/>
      <c r="I269" s="234"/>
      <c r="J269" s="234"/>
      <c r="K269" s="234"/>
      <c r="L269" s="234"/>
      <c r="M269" s="234"/>
    </row>
    <row r="270" spans="1:29" s="234" customFormat="1" ht="15.75">
      <c r="A270" s="235" t="s">
        <v>9</v>
      </c>
      <c r="B270" s="334"/>
      <c r="C270" s="304">
        <v>23247180</v>
      </c>
      <c r="D270" s="304">
        <v>9963076.5</v>
      </c>
      <c r="E270" s="304">
        <v>0</v>
      </c>
      <c r="F270" s="307">
        <f t="shared" ref="F270:F291" si="29">SUM(C270:D270)</f>
        <v>33210256.5</v>
      </c>
      <c r="G270" s="287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</row>
    <row r="271" spans="1:29" ht="15.75">
      <c r="A271" s="235" t="s">
        <v>10</v>
      </c>
      <c r="B271" s="334"/>
      <c r="C271" s="304">
        <v>15872300</v>
      </c>
      <c r="D271" s="304">
        <v>0</v>
      </c>
      <c r="E271" s="304">
        <v>0</v>
      </c>
      <c r="F271" s="307">
        <f t="shared" si="29"/>
        <v>15872300</v>
      </c>
      <c r="G271" s="308"/>
    </row>
    <row r="272" spans="1:29" ht="15.75">
      <c r="A272" s="235" t="s">
        <v>47</v>
      </c>
      <c r="B272" s="334"/>
      <c r="C272" s="304">
        <v>691171479</v>
      </c>
      <c r="D272" s="304">
        <v>691171479</v>
      </c>
      <c r="E272" s="304">
        <v>0</v>
      </c>
      <c r="F272" s="307">
        <f t="shared" si="29"/>
        <v>1382342958</v>
      </c>
      <c r="G272" s="308"/>
    </row>
    <row r="273" spans="1:19" ht="15.75">
      <c r="A273" s="235" t="s">
        <v>155</v>
      </c>
      <c r="B273" s="334"/>
      <c r="C273" s="304">
        <v>951033354.69999993</v>
      </c>
      <c r="D273" s="304">
        <v>0</v>
      </c>
      <c r="E273" s="304">
        <v>0</v>
      </c>
      <c r="F273" s="307">
        <f t="shared" si="29"/>
        <v>951033354.69999993</v>
      </c>
      <c r="G273" s="308"/>
    </row>
    <row r="274" spans="1:19" ht="15.75">
      <c r="A274" s="235" t="s">
        <v>157</v>
      </c>
      <c r="B274" s="334"/>
      <c r="C274" s="304">
        <v>3494024</v>
      </c>
      <c r="D274" s="304">
        <v>8152723</v>
      </c>
      <c r="E274" s="304">
        <v>0</v>
      </c>
      <c r="F274" s="307">
        <f t="shared" si="29"/>
        <v>11646747</v>
      </c>
      <c r="G274" s="308"/>
    </row>
    <row r="275" spans="1:19" ht="15.75">
      <c r="A275" s="235" t="s">
        <v>163</v>
      </c>
      <c r="B275" s="334"/>
      <c r="C275" s="304">
        <v>5317163.3</v>
      </c>
      <c r="D275" s="304">
        <v>7183720.2999999998</v>
      </c>
      <c r="E275" s="304">
        <v>0</v>
      </c>
      <c r="F275" s="307">
        <f t="shared" si="29"/>
        <v>12500883.6</v>
      </c>
      <c r="G275" s="308"/>
    </row>
    <row r="276" spans="1:19" ht="15.75">
      <c r="A276" s="235" t="s">
        <v>69</v>
      </c>
      <c r="B276" s="334"/>
      <c r="C276" s="304">
        <v>38396725.600000001</v>
      </c>
      <c r="D276" s="304">
        <v>0</v>
      </c>
      <c r="E276" s="304">
        <v>0</v>
      </c>
      <c r="F276" s="307">
        <f t="shared" si="29"/>
        <v>38396725.600000001</v>
      </c>
      <c r="G276" s="308"/>
    </row>
    <row r="277" spans="1:19" ht="15.75">
      <c r="A277" s="235" t="s">
        <v>11</v>
      </c>
      <c r="B277" s="334"/>
      <c r="C277" s="304">
        <v>29085433</v>
      </c>
      <c r="D277" s="304">
        <v>0</v>
      </c>
      <c r="E277" s="304">
        <v>0</v>
      </c>
      <c r="F277" s="307">
        <f t="shared" si="29"/>
        <v>29085433</v>
      </c>
      <c r="G277" s="308"/>
    </row>
    <row r="278" spans="1:19" ht="15.75">
      <c r="A278" s="235" t="s">
        <v>169</v>
      </c>
      <c r="B278" s="334"/>
      <c r="C278" s="304">
        <v>14559050</v>
      </c>
      <c r="D278" s="304">
        <v>14559050</v>
      </c>
      <c r="E278" s="304">
        <v>0</v>
      </c>
      <c r="F278" s="307">
        <f t="shared" si="29"/>
        <v>29118100</v>
      </c>
      <c r="G278" s="308"/>
    </row>
    <row r="279" spans="1:19" ht="15.75">
      <c r="A279" s="235" t="s">
        <v>159</v>
      </c>
      <c r="B279" s="334"/>
      <c r="C279" s="304">
        <v>86757262</v>
      </c>
      <c r="D279" s="304">
        <v>100306315.40000001</v>
      </c>
      <c r="E279" s="304">
        <v>0</v>
      </c>
      <c r="F279" s="307">
        <f t="shared" si="29"/>
        <v>187063577.40000001</v>
      </c>
      <c r="G279" s="308"/>
      <c r="O279" s="234"/>
      <c r="P279" s="234"/>
      <c r="Q279" s="234"/>
      <c r="R279" s="234"/>
      <c r="S279" s="234"/>
    </row>
    <row r="280" spans="1:19" ht="15.75">
      <c r="A280" s="235" t="s">
        <v>162</v>
      </c>
      <c r="B280" s="334"/>
      <c r="C280" s="304">
        <v>62589527.599999994</v>
      </c>
      <c r="D280" s="304">
        <v>0</v>
      </c>
      <c r="E280" s="304">
        <v>0</v>
      </c>
      <c r="F280" s="307">
        <f t="shared" si="29"/>
        <v>62589527.599999994</v>
      </c>
      <c r="G280" s="308"/>
    </row>
    <row r="281" spans="1:19" ht="15.75">
      <c r="A281" s="235" t="s">
        <v>160</v>
      </c>
      <c r="B281" s="334"/>
      <c r="C281" s="304">
        <v>4734868.5</v>
      </c>
      <c r="D281" s="304">
        <v>7102303.2000000002</v>
      </c>
      <c r="E281" s="304">
        <v>0</v>
      </c>
      <c r="F281" s="307">
        <f t="shared" si="29"/>
        <v>11837171.699999999</v>
      </c>
      <c r="G281" s="308"/>
    </row>
    <row r="282" spans="1:19" ht="15.75">
      <c r="A282" s="235" t="s">
        <v>5</v>
      </c>
      <c r="B282" s="334"/>
      <c r="C282" s="304">
        <v>18674854</v>
      </c>
      <c r="D282" s="304">
        <v>18674854</v>
      </c>
      <c r="E282" s="304">
        <v>0</v>
      </c>
      <c r="F282" s="307">
        <f t="shared" si="29"/>
        <v>37349708</v>
      </c>
      <c r="G282" s="308"/>
    </row>
    <row r="283" spans="1:19" ht="15.75">
      <c r="A283" s="235" t="s">
        <v>166</v>
      </c>
      <c r="B283" s="334"/>
      <c r="C283" s="304">
        <v>4087078</v>
      </c>
      <c r="D283" s="304">
        <v>4908370.5</v>
      </c>
      <c r="E283" s="304">
        <v>0</v>
      </c>
      <c r="F283" s="307">
        <f t="shared" si="29"/>
        <v>8995448.5</v>
      </c>
      <c r="G283" s="308"/>
    </row>
    <row r="284" spans="1:19" ht="15.75">
      <c r="A284" s="235" t="s">
        <v>12</v>
      </c>
      <c r="B284" s="334"/>
      <c r="C284" s="304">
        <v>13647500</v>
      </c>
      <c r="D284" s="304">
        <v>0</v>
      </c>
      <c r="E284" s="304">
        <v>0</v>
      </c>
      <c r="F284" s="307">
        <f t="shared" si="29"/>
        <v>13647500</v>
      </c>
      <c r="G284" s="308"/>
    </row>
    <row r="285" spans="1:19" ht="15.75">
      <c r="A285" s="235" t="s">
        <v>129</v>
      </c>
      <c r="B285" s="334"/>
      <c r="C285" s="304">
        <v>68290</v>
      </c>
      <c r="D285" s="304">
        <v>123345</v>
      </c>
      <c r="E285" s="304">
        <v>0</v>
      </c>
      <c r="F285" s="307">
        <f t="shared" si="29"/>
        <v>191635</v>
      </c>
      <c r="G285" s="308"/>
    </row>
    <row r="286" spans="1:19" ht="15.75">
      <c r="A286" s="235" t="s">
        <v>148</v>
      </c>
      <c r="B286" s="334"/>
      <c r="C286" s="304">
        <v>70642846.799999997</v>
      </c>
      <c r="D286" s="304">
        <v>282571380.5</v>
      </c>
      <c r="E286" s="304">
        <v>0</v>
      </c>
      <c r="F286" s="307">
        <f t="shared" si="29"/>
        <v>353214227.30000001</v>
      </c>
      <c r="G286" s="308"/>
    </row>
    <row r="287" spans="1:19" ht="15.75">
      <c r="A287" s="235" t="s">
        <v>13</v>
      </c>
      <c r="B287" s="334"/>
      <c r="C287" s="304">
        <v>1119761.8</v>
      </c>
      <c r="D287" s="304">
        <v>479898</v>
      </c>
      <c r="E287" s="304">
        <v>0</v>
      </c>
      <c r="F287" s="307">
        <f t="shared" si="29"/>
        <v>1599659.8</v>
      </c>
      <c r="G287" s="308"/>
    </row>
    <row r="288" spans="1:19" ht="15.75">
      <c r="A288" s="235" t="s">
        <v>147</v>
      </c>
      <c r="B288" s="334"/>
      <c r="C288" s="304">
        <v>163039853.30000001</v>
      </c>
      <c r="D288" s="304">
        <v>95681270.800000012</v>
      </c>
      <c r="E288" s="304">
        <v>0</v>
      </c>
      <c r="F288" s="307">
        <f t="shared" si="29"/>
        <v>258721124.10000002</v>
      </c>
      <c r="G288" s="308"/>
    </row>
    <row r="289" spans="1:29" ht="15.75">
      <c r="A289" s="235" t="s">
        <v>75</v>
      </c>
      <c r="B289" s="334"/>
      <c r="C289" s="304">
        <v>169470</v>
      </c>
      <c r="D289" s="304">
        <v>72630</v>
      </c>
      <c r="E289" s="304">
        <v>0</v>
      </c>
      <c r="F289" s="307">
        <f t="shared" si="29"/>
        <v>242100</v>
      </c>
      <c r="G289" s="308"/>
    </row>
    <row r="290" spans="1:29" ht="15.75">
      <c r="A290" s="235" t="s">
        <v>185</v>
      </c>
      <c r="B290" s="334"/>
      <c r="C290" s="304">
        <v>52479</v>
      </c>
      <c r="D290" s="304">
        <v>22490.5</v>
      </c>
      <c r="E290" s="304">
        <v>0</v>
      </c>
      <c r="F290" s="307">
        <f t="shared" si="29"/>
        <v>74969.5</v>
      </c>
      <c r="G290" s="308"/>
    </row>
    <row r="291" spans="1:29" ht="16.5" thickBot="1">
      <c r="A291" s="235" t="s">
        <v>1</v>
      </c>
      <c r="B291" s="335"/>
      <c r="C291" s="312">
        <v>8530903</v>
      </c>
      <c r="D291" s="312">
        <v>3656101</v>
      </c>
      <c r="E291" s="312">
        <v>0</v>
      </c>
      <c r="F291" s="321">
        <f t="shared" si="29"/>
        <v>12187004</v>
      </c>
      <c r="G291" s="308"/>
    </row>
    <row r="292" spans="1:29" ht="16.5" thickBot="1">
      <c r="A292" s="316" t="s">
        <v>141</v>
      </c>
      <c r="B292" s="327"/>
      <c r="C292" s="282">
        <f>SUM(C270:C291)</f>
        <v>2206291403.5999994</v>
      </c>
      <c r="D292" s="282">
        <f>SUM(D270:D291)</f>
        <v>1244629007.7</v>
      </c>
      <c r="E292" s="282">
        <v>0</v>
      </c>
      <c r="F292" s="91">
        <f>SUM(F270:F291)</f>
        <v>3450920411.2999997</v>
      </c>
      <c r="G292" s="308"/>
    </row>
    <row r="293" spans="1:29" ht="16.5" thickBot="1">
      <c r="C293" s="214">
        <f>+C292-'[6]2006'!I156</f>
        <v>0</v>
      </c>
      <c r="D293" s="214">
        <f>+D292-'[6]2006'!J156</f>
        <v>0</v>
      </c>
      <c r="E293" s="214">
        <v>0</v>
      </c>
      <c r="F293" s="214">
        <f>+F292-'[6]2006'!K156</f>
        <v>0</v>
      </c>
      <c r="G293" s="248"/>
    </row>
    <row r="294" spans="1:29" ht="16.5" thickBot="1">
      <c r="A294" s="698" t="s">
        <v>184</v>
      </c>
      <c r="B294" s="699"/>
      <c r="C294" s="699"/>
      <c r="D294" s="699"/>
      <c r="E294" s="699"/>
      <c r="F294" s="700"/>
    </row>
    <row r="295" spans="1:29" ht="27.75">
      <c r="A295" s="336" t="s">
        <v>142</v>
      </c>
      <c r="B295" s="137" t="s">
        <v>171</v>
      </c>
      <c r="C295" s="337" t="s">
        <v>214</v>
      </c>
      <c r="D295" s="338" t="s">
        <v>137</v>
      </c>
      <c r="E295" s="24" t="s">
        <v>201</v>
      </c>
      <c r="F295" s="337" t="s">
        <v>135</v>
      </c>
      <c r="G295" s="339"/>
      <c r="Z295" s="234"/>
      <c r="AA295" s="234"/>
    </row>
    <row r="296" spans="1:29" ht="15.75">
      <c r="A296" s="340" t="s">
        <v>9</v>
      </c>
      <c r="B296" s="341"/>
      <c r="C296" s="57">
        <v>1857283</v>
      </c>
      <c r="D296" s="57">
        <v>1857283</v>
      </c>
      <c r="E296" s="57">
        <v>0</v>
      </c>
      <c r="F296" s="330">
        <f>SUM(C296:E296)</f>
        <v>3714566</v>
      </c>
      <c r="G296" s="342"/>
      <c r="AB296" s="234"/>
    </row>
    <row r="297" spans="1:29" ht="16.5" thickBot="1">
      <c r="A297" s="343" t="s">
        <v>141</v>
      </c>
      <c r="B297" s="344"/>
      <c r="C297" s="296">
        <f>+C296</f>
        <v>1857283</v>
      </c>
      <c r="D297" s="296">
        <f>+D296</f>
        <v>1857283</v>
      </c>
      <c r="E297" s="296">
        <f>+E296</f>
        <v>0</v>
      </c>
      <c r="F297" s="297">
        <f>+F296</f>
        <v>3714566</v>
      </c>
      <c r="G297" s="331"/>
      <c r="AC297" s="234"/>
    </row>
    <row r="298" spans="1:29" ht="16.5" thickBot="1">
      <c r="C298" s="306">
        <f>+C297-'[6]2007'!I240</f>
        <v>0</v>
      </c>
      <c r="D298" s="306">
        <f>+D297-'[6]2007'!J240</f>
        <v>0</v>
      </c>
      <c r="E298" s="306">
        <v>0</v>
      </c>
      <c r="F298" s="306">
        <f>+F297-'[6]2007'!K240</f>
        <v>0</v>
      </c>
      <c r="G298" s="248"/>
    </row>
    <row r="299" spans="1:29" ht="16.5" thickBot="1">
      <c r="A299" s="686" t="s">
        <v>183</v>
      </c>
      <c r="B299" s="687"/>
      <c r="C299" s="687"/>
      <c r="D299" s="687"/>
      <c r="E299" s="687"/>
      <c r="F299" s="688"/>
      <c r="N299" s="234"/>
      <c r="T299" s="234"/>
      <c r="U299" s="234"/>
      <c r="V299" s="234"/>
      <c r="W299" s="234"/>
      <c r="X299" s="234"/>
      <c r="Y299" s="234"/>
    </row>
    <row r="300" spans="1:29" ht="27">
      <c r="A300" s="228" t="s">
        <v>142</v>
      </c>
      <c r="B300" s="137" t="s">
        <v>171</v>
      </c>
      <c r="C300" s="229" t="s">
        <v>214</v>
      </c>
      <c r="D300" s="230" t="s">
        <v>137</v>
      </c>
      <c r="E300" s="137" t="s">
        <v>201</v>
      </c>
      <c r="F300" s="229" t="s">
        <v>135</v>
      </c>
      <c r="G300" s="227"/>
      <c r="H300" s="234"/>
      <c r="I300" s="234"/>
      <c r="J300" s="234"/>
      <c r="K300" s="234"/>
      <c r="L300" s="234"/>
      <c r="M300" s="234"/>
    </row>
    <row r="301" spans="1:29" s="234" customFormat="1" ht="15.75">
      <c r="A301" s="345" t="s">
        <v>32</v>
      </c>
      <c r="B301" s="346"/>
      <c r="C301" s="57">
        <v>25630337</v>
      </c>
      <c r="D301" s="57">
        <v>25630337</v>
      </c>
      <c r="E301" s="57">
        <v>0</v>
      </c>
      <c r="F301" s="330">
        <f t="shared" ref="F301:F348" si="30">SUM(C301:D301)</f>
        <v>51260674</v>
      </c>
      <c r="G301" s="197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</row>
    <row r="302" spans="1:29" ht="15.75">
      <c r="A302" s="345" t="s">
        <v>28</v>
      </c>
      <c r="B302" s="346"/>
      <c r="C302" s="57">
        <v>17269237.5</v>
      </c>
      <c r="D302" s="57">
        <v>0</v>
      </c>
      <c r="E302" s="57">
        <v>0</v>
      </c>
      <c r="F302" s="330">
        <f t="shared" si="30"/>
        <v>17269237.5</v>
      </c>
      <c r="G302" s="331"/>
    </row>
    <row r="303" spans="1:29" ht="15.75">
      <c r="A303" s="347" t="s">
        <v>178</v>
      </c>
      <c r="B303" s="260"/>
      <c r="C303" s="57">
        <v>16564975</v>
      </c>
      <c r="D303" s="57">
        <v>0</v>
      </c>
      <c r="E303" s="57">
        <v>0</v>
      </c>
      <c r="F303" s="330">
        <f t="shared" si="30"/>
        <v>16564975</v>
      </c>
      <c r="G303" s="331"/>
    </row>
    <row r="304" spans="1:29" ht="15.75">
      <c r="A304" s="345" t="s">
        <v>30</v>
      </c>
      <c r="B304" s="346"/>
      <c r="C304" s="57">
        <v>88659727.150000006</v>
      </c>
      <c r="D304" s="57">
        <v>0</v>
      </c>
      <c r="E304" s="57">
        <v>0</v>
      </c>
      <c r="F304" s="330">
        <f t="shared" si="30"/>
        <v>88659727.150000006</v>
      </c>
      <c r="G304" s="331"/>
    </row>
    <row r="305" spans="1:7" ht="15.75">
      <c r="A305" s="235" t="s">
        <v>47</v>
      </c>
      <c r="B305" s="260"/>
      <c r="C305" s="57">
        <v>2738957349.5589995</v>
      </c>
      <c r="D305" s="57">
        <v>2738957349.0589995</v>
      </c>
      <c r="E305" s="57">
        <v>0</v>
      </c>
      <c r="F305" s="330">
        <f t="shared" si="30"/>
        <v>5477914698.6179991</v>
      </c>
      <c r="G305" s="331"/>
    </row>
    <row r="306" spans="1:7" ht="15.75">
      <c r="A306" s="340" t="s">
        <v>179</v>
      </c>
      <c r="B306" s="257"/>
      <c r="C306" s="57">
        <v>6344028</v>
      </c>
      <c r="D306" s="57">
        <v>6344028</v>
      </c>
      <c r="E306" s="57">
        <v>0</v>
      </c>
      <c r="F306" s="330">
        <f t="shared" si="30"/>
        <v>12688056</v>
      </c>
      <c r="G306" s="331"/>
    </row>
    <row r="307" spans="1:7" ht="15.75">
      <c r="A307" s="347" t="s">
        <v>20</v>
      </c>
      <c r="B307" s="260"/>
      <c r="C307" s="57">
        <v>40745766.909999996</v>
      </c>
      <c r="D307" s="57">
        <v>40745766.909999996</v>
      </c>
      <c r="E307" s="57">
        <v>0</v>
      </c>
      <c r="F307" s="330">
        <f t="shared" si="30"/>
        <v>81491533.819999993</v>
      </c>
      <c r="G307" s="331"/>
    </row>
    <row r="308" spans="1:7" ht="15.75">
      <c r="A308" s="347" t="s">
        <v>21</v>
      </c>
      <c r="B308" s="260"/>
      <c r="C308" s="57">
        <v>153969796.37599999</v>
      </c>
      <c r="D308" s="57">
        <v>153969796.37599999</v>
      </c>
      <c r="E308" s="57">
        <v>0</v>
      </c>
      <c r="F308" s="330">
        <f t="shared" si="30"/>
        <v>307939592.75199997</v>
      </c>
      <c r="G308" s="331"/>
    </row>
    <row r="309" spans="1:7" ht="15.75">
      <c r="A309" s="347" t="s">
        <v>19</v>
      </c>
      <c r="B309" s="260"/>
      <c r="C309" s="57">
        <v>79072574.123199999</v>
      </c>
      <c r="D309" s="57">
        <v>79072574.123199999</v>
      </c>
      <c r="E309" s="57">
        <v>0</v>
      </c>
      <c r="F309" s="330">
        <f t="shared" si="30"/>
        <v>158145148.2464</v>
      </c>
      <c r="G309" s="331"/>
    </row>
    <row r="310" spans="1:7" ht="15.75">
      <c r="A310" s="345" t="s">
        <v>15</v>
      </c>
      <c r="B310" s="346"/>
      <c r="C310" s="57">
        <v>690276462.278</v>
      </c>
      <c r="D310" s="57">
        <v>690276462.278</v>
      </c>
      <c r="E310" s="57">
        <v>0</v>
      </c>
      <c r="F310" s="330">
        <f t="shared" si="30"/>
        <v>1380552924.556</v>
      </c>
      <c r="G310" s="331"/>
    </row>
    <row r="311" spans="1:7" ht="15.75">
      <c r="A311" s="347" t="s">
        <v>155</v>
      </c>
      <c r="B311" s="260"/>
      <c r="C311" s="57">
        <v>1017416014.6</v>
      </c>
      <c r="D311" s="57">
        <v>0</v>
      </c>
      <c r="E311" s="57">
        <v>0</v>
      </c>
      <c r="F311" s="330">
        <f t="shared" si="30"/>
        <v>1017416014.6</v>
      </c>
      <c r="G311" s="331"/>
    </row>
    <row r="312" spans="1:7" ht="15.75">
      <c r="A312" s="347" t="s">
        <v>180</v>
      </c>
      <c r="B312" s="260"/>
      <c r="C312" s="57">
        <v>383580240</v>
      </c>
      <c r="D312" s="57">
        <v>0</v>
      </c>
      <c r="E312" s="57">
        <v>0</v>
      </c>
      <c r="F312" s="330">
        <f t="shared" si="30"/>
        <v>383580240</v>
      </c>
      <c r="G312" s="331"/>
    </row>
    <row r="313" spans="1:7" ht="15.75">
      <c r="A313" s="347" t="s">
        <v>181</v>
      </c>
      <c r="B313" s="260"/>
      <c r="C313" s="57">
        <v>325705055</v>
      </c>
      <c r="D313" s="57">
        <v>0</v>
      </c>
      <c r="E313" s="57">
        <v>0</v>
      </c>
      <c r="F313" s="330">
        <f t="shared" si="30"/>
        <v>325705055</v>
      </c>
      <c r="G313" s="331"/>
    </row>
    <row r="314" spans="1:7" ht="15.75">
      <c r="A314" s="347" t="s">
        <v>157</v>
      </c>
      <c r="B314" s="260"/>
      <c r="C314" s="57">
        <v>17655916.886399999</v>
      </c>
      <c r="D314" s="57">
        <v>41197139.740999997</v>
      </c>
      <c r="E314" s="57">
        <v>0</v>
      </c>
      <c r="F314" s="330">
        <f t="shared" si="30"/>
        <v>58853056.627399996</v>
      </c>
      <c r="G314" s="331"/>
    </row>
    <row r="315" spans="1:7" ht="15.75">
      <c r="A315" s="347" t="s">
        <v>36</v>
      </c>
      <c r="B315" s="260"/>
      <c r="C315" s="57">
        <v>7366946.25</v>
      </c>
      <c r="D315" s="57">
        <v>17189541.25</v>
      </c>
      <c r="E315" s="57">
        <v>0</v>
      </c>
      <c r="F315" s="330">
        <f t="shared" si="30"/>
        <v>24556487.5</v>
      </c>
      <c r="G315" s="331"/>
    </row>
    <row r="316" spans="1:7" ht="15.75">
      <c r="A316" s="347" t="s">
        <v>38</v>
      </c>
      <c r="B316" s="257"/>
      <c r="C316" s="57">
        <v>15045476.038699999</v>
      </c>
      <c r="D316" s="57">
        <v>35106110.781000003</v>
      </c>
      <c r="E316" s="57">
        <v>0</v>
      </c>
      <c r="F316" s="330">
        <f t="shared" si="30"/>
        <v>50151586.819700003</v>
      </c>
      <c r="G316" s="331"/>
    </row>
    <row r="317" spans="1:7" ht="15.75">
      <c r="A317" s="347" t="s">
        <v>16</v>
      </c>
      <c r="B317" s="260"/>
      <c r="C317" s="57">
        <v>144616635</v>
      </c>
      <c r="D317" s="57">
        <v>0</v>
      </c>
      <c r="E317" s="57">
        <v>0</v>
      </c>
      <c r="F317" s="330">
        <f t="shared" si="30"/>
        <v>144616635</v>
      </c>
      <c r="G317" s="331"/>
    </row>
    <row r="318" spans="1:7" ht="15.75">
      <c r="A318" s="347" t="s">
        <v>163</v>
      </c>
      <c r="B318" s="260"/>
      <c r="C318" s="57">
        <v>13593058.77</v>
      </c>
      <c r="D318" s="57">
        <v>15100927.77</v>
      </c>
      <c r="E318" s="57">
        <v>0</v>
      </c>
      <c r="F318" s="330">
        <f t="shared" si="30"/>
        <v>28693986.539999999</v>
      </c>
      <c r="G318" s="331"/>
    </row>
    <row r="319" spans="1:7" ht="15.75">
      <c r="A319" s="347" t="s">
        <v>41</v>
      </c>
      <c r="B319" s="257"/>
      <c r="C319" s="57">
        <v>2011373</v>
      </c>
      <c r="D319" s="57">
        <v>2011373</v>
      </c>
      <c r="E319" s="57">
        <v>0</v>
      </c>
      <c r="F319" s="330">
        <f t="shared" si="30"/>
        <v>4022746</v>
      </c>
      <c r="G319" s="331"/>
    </row>
    <row r="320" spans="1:7" ht="15.75">
      <c r="A320" s="347" t="s">
        <v>34</v>
      </c>
      <c r="B320" s="257"/>
      <c r="C320" s="57">
        <v>517123</v>
      </c>
      <c r="D320" s="57">
        <v>517123</v>
      </c>
      <c r="E320" s="57">
        <v>0</v>
      </c>
      <c r="F320" s="330">
        <f t="shared" si="30"/>
        <v>1034246</v>
      </c>
      <c r="G320" s="331"/>
    </row>
    <row r="321" spans="1:19" ht="15.75">
      <c r="A321" s="340" t="s">
        <v>35</v>
      </c>
      <c r="B321" s="257"/>
      <c r="C321" s="57">
        <v>498959</v>
      </c>
      <c r="D321" s="57">
        <v>498959</v>
      </c>
      <c r="E321" s="57">
        <v>0</v>
      </c>
      <c r="F321" s="330">
        <f t="shared" si="30"/>
        <v>997918</v>
      </c>
      <c r="G321" s="331"/>
    </row>
    <row r="322" spans="1:19" ht="15.75">
      <c r="A322" s="235" t="s">
        <v>69</v>
      </c>
      <c r="B322" s="260"/>
      <c r="C322" s="57">
        <v>72043263.079999998</v>
      </c>
      <c r="D322" s="57">
        <v>0</v>
      </c>
      <c r="E322" s="57">
        <v>0</v>
      </c>
      <c r="F322" s="330">
        <f t="shared" si="30"/>
        <v>72043263.079999998</v>
      </c>
      <c r="G322" s="331"/>
    </row>
    <row r="323" spans="1:19" ht="15.75">
      <c r="A323" s="340" t="s">
        <v>25</v>
      </c>
      <c r="B323" s="257"/>
      <c r="C323" s="57">
        <v>8557741</v>
      </c>
      <c r="D323" s="57">
        <v>0</v>
      </c>
      <c r="E323" s="57">
        <v>0</v>
      </c>
      <c r="F323" s="330">
        <f t="shared" si="30"/>
        <v>8557741</v>
      </c>
      <c r="G323" s="331"/>
    </row>
    <row r="324" spans="1:19" ht="15.75">
      <c r="A324" s="340" t="s">
        <v>182</v>
      </c>
      <c r="B324" s="257"/>
      <c r="C324" s="57">
        <v>3734692</v>
      </c>
      <c r="D324" s="57">
        <v>0</v>
      </c>
      <c r="E324" s="57">
        <v>0</v>
      </c>
      <c r="F324" s="330">
        <f t="shared" si="30"/>
        <v>3734692</v>
      </c>
      <c r="G324" s="331"/>
    </row>
    <row r="325" spans="1:19" ht="15.75">
      <c r="A325" s="340" t="s">
        <v>42</v>
      </c>
      <c r="B325" s="257"/>
      <c r="C325" s="57">
        <v>124310</v>
      </c>
      <c r="D325" s="57">
        <v>290059</v>
      </c>
      <c r="E325" s="57">
        <v>0</v>
      </c>
      <c r="F325" s="330">
        <f t="shared" si="30"/>
        <v>414369</v>
      </c>
      <c r="G325" s="331"/>
    </row>
    <row r="326" spans="1:19" ht="15.75">
      <c r="A326" s="345" t="s">
        <v>169</v>
      </c>
      <c r="B326" s="346"/>
      <c r="C326" s="57">
        <v>79368594.220499992</v>
      </c>
      <c r="D326" s="57">
        <v>79368594.220499992</v>
      </c>
      <c r="E326" s="57">
        <v>0</v>
      </c>
      <c r="F326" s="330">
        <f t="shared" si="30"/>
        <v>158737188.44099998</v>
      </c>
      <c r="G326" s="331"/>
    </row>
    <row r="327" spans="1:19" ht="15.75">
      <c r="A327" s="347" t="s">
        <v>159</v>
      </c>
      <c r="B327" s="260"/>
      <c r="C327" s="57">
        <v>59602890.5</v>
      </c>
      <c r="D327" s="57">
        <v>59602890.5</v>
      </c>
      <c r="E327" s="57">
        <v>0</v>
      </c>
      <c r="F327" s="330">
        <f t="shared" si="30"/>
        <v>119205781</v>
      </c>
      <c r="G327" s="331"/>
    </row>
    <row r="328" spans="1:19" ht="15.75">
      <c r="A328" s="345" t="s">
        <v>31</v>
      </c>
      <c r="B328" s="346"/>
      <c r="C328" s="57">
        <v>33475000</v>
      </c>
      <c r="D328" s="57">
        <v>33475000</v>
      </c>
      <c r="E328" s="57">
        <v>0</v>
      </c>
      <c r="F328" s="330">
        <f t="shared" si="30"/>
        <v>66950000</v>
      </c>
      <c r="G328" s="331"/>
    </row>
    <row r="329" spans="1:19" ht="15.75">
      <c r="A329" s="347" t="s">
        <v>162</v>
      </c>
      <c r="B329" s="260"/>
      <c r="C329" s="57">
        <v>610682693</v>
      </c>
      <c r="D329" s="57">
        <v>0</v>
      </c>
      <c r="E329" s="57">
        <v>0</v>
      </c>
      <c r="F329" s="330">
        <f t="shared" si="30"/>
        <v>610682693</v>
      </c>
      <c r="G329" s="331"/>
    </row>
    <row r="330" spans="1:19" ht="15.75">
      <c r="A330" s="347" t="s">
        <v>37</v>
      </c>
      <c r="B330" s="260"/>
      <c r="C330" s="57">
        <v>23956152</v>
      </c>
      <c r="D330" s="57">
        <v>0</v>
      </c>
      <c r="E330" s="57">
        <v>0</v>
      </c>
      <c r="F330" s="330">
        <f t="shared" si="30"/>
        <v>23956152</v>
      </c>
      <c r="G330" s="331"/>
    </row>
    <row r="331" spans="1:19" ht="15.75">
      <c r="A331" s="347" t="s">
        <v>27</v>
      </c>
      <c r="B331" s="260"/>
      <c r="C331" s="57">
        <v>1085419243</v>
      </c>
      <c r="D331" s="57">
        <v>0</v>
      </c>
      <c r="E331" s="57">
        <v>0</v>
      </c>
      <c r="F331" s="330">
        <f t="shared" si="30"/>
        <v>1085419243</v>
      </c>
      <c r="G331" s="331"/>
    </row>
    <row r="332" spans="1:19" ht="15.75">
      <c r="A332" s="347" t="s">
        <v>26</v>
      </c>
      <c r="B332" s="260"/>
      <c r="C332" s="57">
        <v>94115974</v>
      </c>
      <c r="D332" s="57">
        <v>0</v>
      </c>
      <c r="E332" s="57">
        <v>0</v>
      </c>
      <c r="F332" s="330">
        <f t="shared" si="30"/>
        <v>94115974</v>
      </c>
      <c r="G332" s="331"/>
      <c r="O332" s="234"/>
      <c r="P332" s="234"/>
      <c r="Q332" s="234"/>
      <c r="R332" s="234"/>
      <c r="S332" s="234"/>
    </row>
    <row r="333" spans="1:19" ht="15.75">
      <c r="A333" s="347" t="s">
        <v>29</v>
      </c>
      <c r="B333" s="260"/>
      <c r="C333" s="57">
        <v>16686000</v>
      </c>
      <c r="D333" s="57">
        <v>0</v>
      </c>
      <c r="E333" s="57">
        <v>0</v>
      </c>
      <c r="F333" s="330">
        <f t="shared" si="30"/>
        <v>16686000</v>
      </c>
      <c r="G333" s="331"/>
    </row>
    <row r="334" spans="1:19" ht="15.75">
      <c r="A334" s="347" t="s">
        <v>160</v>
      </c>
      <c r="B334" s="260"/>
      <c r="C334" s="57">
        <v>54835180.379999995</v>
      </c>
      <c r="D334" s="57">
        <v>82252771.900000006</v>
      </c>
      <c r="E334" s="57">
        <v>0</v>
      </c>
      <c r="F334" s="330">
        <f t="shared" si="30"/>
        <v>137087952.28</v>
      </c>
      <c r="G334" s="331"/>
    </row>
    <row r="335" spans="1:19" ht="15.75">
      <c r="A335" s="347" t="s">
        <v>33</v>
      </c>
      <c r="B335" s="260"/>
      <c r="C335" s="57">
        <v>6106442.2999999998</v>
      </c>
      <c r="D335" s="57">
        <v>9159663</v>
      </c>
      <c r="E335" s="57">
        <v>0</v>
      </c>
      <c r="F335" s="330">
        <f t="shared" si="30"/>
        <v>15266105.300000001</v>
      </c>
      <c r="G335" s="331"/>
    </row>
    <row r="336" spans="1:19" ht="15.75">
      <c r="A336" s="340" t="s">
        <v>7</v>
      </c>
      <c r="B336" s="257"/>
      <c r="C336" s="57">
        <v>4120083</v>
      </c>
      <c r="D336" s="57">
        <v>0</v>
      </c>
      <c r="E336" s="57">
        <v>0</v>
      </c>
      <c r="F336" s="330">
        <f t="shared" si="30"/>
        <v>4120083</v>
      </c>
      <c r="G336" s="331"/>
    </row>
    <row r="337" spans="1:29" ht="15.75">
      <c r="A337" s="347" t="s">
        <v>14</v>
      </c>
      <c r="B337" s="260"/>
      <c r="C337" s="57">
        <v>4879545.45</v>
      </c>
      <c r="D337" s="57">
        <v>4879545.45</v>
      </c>
      <c r="E337" s="57">
        <v>0</v>
      </c>
      <c r="F337" s="330">
        <f t="shared" si="30"/>
        <v>9759090.9000000004</v>
      </c>
      <c r="G337" s="331"/>
    </row>
    <row r="338" spans="1:29" ht="15.75">
      <c r="A338" s="347" t="s">
        <v>167</v>
      </c>
      <c r="B338" s="260"/>
      <c r="C338" s="57">
        <v>44272092.5</v>
      </c>
      <c r="D338" s="57">
        <v>0</v>
      </c>
      <c r="E338" s="57">
        <v>0</v>
      </c>
      <c r="F338" s="330">
        <f t="shared" si="30"/>
        <v>44272092.5</v>
      </c>
      <c r="G338" s="331"/>
    </row>
    <row r="339" spans="1:29" ht="15.75">
      <c r="A339" s="340" t="s">
        <v>40</v>
      </c>
      <c r="B339" s="257"/>
      <c r="C339" s="57">
        <v>11590923</v>
      </c>
      <c r="D339" s="57">
        <v>0</v>
      </c>
      <c r="E339" s="57">
        <v>0</v>
      </c>
      <c r="F339" s="330">
        <f t="shared" si="30"/>
        <v>11590923</v>
      </c>
      <c r="G339" s="331"/>
    </row>
    <row r="340" spans="1:29" ht="15.75">
      <c r="A340" s="347" t="s">
        <v>17</v>
      </c>
      <c r="B340" s="260"/>
      <c r="C340" s="57">
        <v>2245400</v>
      </c>
      <c r="D340" s="57">
        <v>8981600</v>
      </c>
      <c r="E340" s="57">
        <v>0</v>
      </c>
      <c r="F340" s="330">
        <f t="shared" si="30"/>
        <v>11227000</v>
      </c>
      <c r="G340" s="331"/>
    </row>
    <row r="341" spans="1:29" ht="15.75">
      <c r="A341" s="347" t="s">
        <v>166</v>
      </c>
      <c r="B341" s="260"/>
      <c r="C341" s="57">
        <v>136461650.35000002</v>
      </c>
      <c r="D341" s="57">
        <v>160969931.51999998</v>
      </c>
      <c r="E341" s="57">
        <v>0</v>
      </c>
      <c r="F341" s="330">
        <f t="shared" si="30"/>
        <v>297431581.87</v>
      </c>
      <c r="G341" s="331"/>
    </row>
    <row r="342" spans="1:29" ht="15.75">
      <c r="A342" s="340" t="s">
        <v>39</v>
      </c>
      <c r="B342" s="257"/>
      <c r="C342" s="57">
        <v>25576726.199999999</v>
      </c>
      <c r="D342" s="57">
        <v>28351260</v>
      </c>
      <c r="E342" s="57">
        <v>0</v>
      </c>
      <c r="F342" s="330">
        <f t="shared" si="30"/>
        <v>53927986.200000003</v>
      </c>
      <c r="G342" s="331"/>
    </row>
    <row r="343" spans="1:29" ht="15.75">
      <c r="A343" s="347" t="s">
        <v>18</v>
      </c>
      <c r="B343" s="260"/>
      <c r="C343" s="57">
        <v>8779538.9299999997</v>
      </c>
      <c r="D343" s="57">
        <v>9434746.9299999997</v>
      </c>
      <c r="E343" s="57">
        <v>0</v>
      </c>
      <c r="F343" s="330">
        <f t="shared" si="30"/>
        <v>18214285.859999999</v>
      </c>
      <c r="G343" s="331"/>
    </row>
    <row r="344" spans="1:29" ht="15.75">
      <c r="A344" s="235" t="s">
        <v>148</v>
      </c>
      <c r="B344" s="260"/>
      <c r="C344" s="57">
        <v>75752861.263099998</v>
      </c>
      <c r="D344" s="57">
        <v>303011451.93270004</v>
      </c>
      <c r="E344" s="57">
        <v>0</v>
      </c>
      <c r="F344" s="330">
        <f t="shared" si="30"/>
        <v>378764313.19580007</v>
      </c>
      <c r="G344" s="331"/>
    </row>
    <row r="345" spans="1:29" ht="15.75">
      <c r="A345" s="235" t="s">
        <v>147</v>
      </c>
      <c r="B345" s="260"/>
      <c r="C345" s="57">
        <v>783347934.8900001</v>
      </c>
      <c r="D345" s="57">
        <v>454100156.83000004</v>
      </c>
      <c r="E345" s="57">
        <v>0</v>
      </c>
      <c r="F345" s="330">
        <f t="shared" si="30"/>
        <v>1237448091.7200003</v>
      </c>
      <c r="G345" s="331"/>
    </row>
    <row r="346" spans="1:29" ht="15.75">
      <c r="A346" s="347" t="s">
        <v>23</v>
      </c>
      <c r="B346" s="260"/>
      <c r="C346" s="57">
        <v>33862229</v>
      </c>
      <c r="D346" s="57">
        <v>14512384</v>
      </c>
      <c r="E346" s="57">
        <v>0</v>
      </c>
      <c r="F346" s="330">
        <f t="shared" si="30"/>
        <v>48374613</v>
      </c>
      <c r="G346" s="331"/>
    </row>
    <row r="347" spans="1:29" ht="15.75">
      <c r="A347" s="347" t="s">
        <v>22</v>
      </c>
      <c r="B347" s="260"/>
      <c r="C347" s="57">
        <v>129104035</v>
      </c>
      <c r="D347" s="57">
        <v>122867445</v>
      </c>
      <c r="E347" s="57">
        <v>0</v>
      </c>
      <c r="F347" s="330">
        <f t="shared" si="30"/>
        <v>251971480</v>
      </c>
      <c r="G347" s="331"/>
    </row>
    <row r="348" spans="1:29" ht="16.5" thickBot="1">
      <c r="A348" s="348" t="s">
        <v>24</v>
      </c>
      <c r="B348" s="349"/>
      <c r="C348" s="71">
        <v>4041335.25</v>
      </c>
      <c r="D348" s="71">
        <v>4519500.82</v>
      </c>
      <c r="E348" s="71">
        <v>0</v>
      </c>
      <c r="F348" s="333">
        <f t="shared" si="30"/>
        <v>8560836.0700000003</v>
      </c>
      <c r="G348" s="331"/>
      <c r="Z348" s="234"/>
      <c r="AA348" s="234"/>
    </row>
    <row r="349" spans="1:29" ht="16.5" thickBot="1">
      <c r="A349" s="50" t="s">
        <v>141</v>
      </c>
      <c r="B349" s="350"/>
      <c r="C349" s="282">
        <f>SUM(C301:C348)</f>
        <v>9198239581.7549</v>
      </c>
      <c r="D349" s="282">
        <f>SUM(D301:D348)</f>
        <v>5222394489.3913994</v>
      </c>
      <c r="E349" s="282">
        <v>0</v>
      </c>
      <c r="F349" s="91">
        <f>SUM(F301:F348)</f>
        <v>14420634071.146301</v>
      </c>
      <c r="G349" s="331"/>
      <c r="AB349" s="234"/>
    </row>
    <row r="350" spans="1:29" ht="15.75">
      <c r="C350" s="214">
        <f>+C349-'[6]2007'!I264</f>
        <v>0</v>
      </c>
      <c r="D350" s="214">
        <f>+D349-'[6]2007'!J264</f>
        <v>0</v>
      </c>
      <c r="E350" s="214">
        <v>0</v>
      </c>
      <c r="F350" s="214">
        <f>+F349-'[6]2007'!K264</f>
        <v>0</v>
      </c>
      <c r="G350" s="248"/>
      <c r="AC350" s="234"/>
    </row>
    <row r="351" spans="1:29" ht="14.25" thickBot="1"/>
    <row r="352" spans="1:29" ht="16.5" thickBot="1">
      <c r="A352" s="701" t="s">
        <v>210</v>
      </c>
      <c r="B352" s="702"/>
      <c r="C352" s="702"/>
      <c r="D352" s="702"/>
      <c r="E352" s="702"/>
      <c r="F352" s="703"/>
      <c r="N352" s="234"/>
      <c r="T352" s="234"/>
      <c r="U352" s="234"/>
      <c r="V352" s="234"/>
      <c r="W352" s="234"/>
      <c r="X352" s="234"/>
      <c r="Y352" s="234"/>
    </row>
    <row r="353" spans="1:29" ht="27">
      <c r="A353" s="351" t="s">
        <v>142</v>
      </c>
      <c r="B353" s="352" t="s">
        <v>136</v>
      </c>
      <c r="C353" s="229" t="s">
        <v>214</v>
      </c>
      <c r="D353" s="301" t="s">
        <v>137</v>
      </c>
      <c r="E353" s="301" t="s">
        <v>153</v>
      </c>
      <c r="F353" s="302" t="s">
        <v>135</v>
      </c>
      <c r="G353" s="283"/>
      <c r="H353" s="234"/>
      <c r="I353" s="234"/>
      <c r="J353" s="234"/>
      <c r="K353" s="234"/>
      <c r="L353" s="234"/>
      <c r="M353" s="234"/>
    </row>
    <row r="354" spans="1:29" s="234" customFormat="1" ht="15.75">
      <c r="A354" s="353" t="s">
        <v>48</v>
      </c>
      <c r="B354" s="354">
        <v>18949</v>
      </c>
      <c r="C354" s="304">
        <v>496029095.88099998</v>
      </c>
      <c r="D354" s="304">
        <v>550924066.66999996</v>
      </c>
      <c r="E354" s="304">
        <v>0</v>
      </c>
      <c r="F354" s="307">
        <f t="shared" ref="F354:F373" si="31">SUM(C354:E354)</f>
        <v>1046953162.5509999</v>
      </c>
      <c r="G354" s="287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</row>
    <row r="355" spans="1:29" ht="15.75">
      <c r="A355" s="355" t="s">
        <v>208</v>
      </c>
      <c r="B355" s="354">
        <v>551</v>
      </c>
      <c r="C355" s="304">
        <v>95793257.639999986</v>
      </c>
      <c r="D355" s="304">
        <v>383173033.46000004</v>
      </c>
      <c r="E355" s="304">
        <v>0</v>
      </c>
      <c r="F355" s="307">
        <f t="shared" si="31"/>
        <v>478966291.10000002</v>
      </c>
      <c r="G355" s="308"/>
    </row>
    <row r="356" spans="1:29" ht="15.75">
      <c r="A356" s="353" t="s">
        <v>138</v>
      </c>
      <c r="B356" s="354">
        <v>4</v>
      </c>
      <c r="C356" s="304">
        <v>4480500</v>
      </c>
      <c r="D356" s="304">
        <v>17922000</v>
      </c>
      <c r="E356" s="304">
        <v>0</v>
      </c>
      <c r="F356" s="307">
        <f t="shared" si="31"/>
        <v>22402500</v>
      </c>
      <c r="G356" s="308"/>
      <c r="O356" s="234"/>
      <c r="P356" s="234"/>
      <c r="Q356" s="234"/>
      <c r="R356" s="234"/>
      <c r="S356" s="234"/>
    </row>
    <row r="357" spans="1:29" ht="15.75">
      <c r="A357" s="353" t="s">
        <v>55</v>
      </c>
      <c r="B357" s="354">
        <v>91</v>
      </c>
      <c r="C357" s="304">
        <v>929817872.22899997</v>
      </c>
      <c r="D357" s="304">
        <v>0</v>
      </c>
      <c r="E357" s="304">
        <v>0</v>
      </c>
      <c r="F357" s="307">
        <f t="shared" si="31"/>
        <v>929817872.22899997</v>
      </c>
      <c r="G357" s="308"/>
    </row>
    <row r="358" spans="1:29" ht="15.75">
      <c r="A358" s="353" t="s">
        <v>67</v>
      </c>
      <c r="B358" s="354">
        <v>2077</v>
      </c>
      <c r="C358" s="304">
        <v>3485195849.1929994</v>
      </c>
      <c r="D358" s="304">
        <v>3485195849.1929994</v>
      </c>
      <c r="E358" s="304">
        <v>0</v>
      </c>
      <c r="F358" s="307">
        <f t="shared" si="31"/>
        <v>6970391698.3859987</v>
      </c>
      <c r="G358" s="308"/>
    </row>
    <row r="359" spans="1:29" ht="15.75">
      <c r="A359" s="353" t="s">
        <v>133</v>
      </c>
      <c r="B359" s="354">
        <v>1</v>
      </c>
      <c r="C359" s="304">
        <v>2506942.75</v>
      </c>
      <c r="D359" s="304">
        <v>2506942.75</v>
      </c>
      <c r="E359" s="304">
        <v>0</v>
      </c>
      <c r="F359" s="307">
        <f t="shared" si="31"/>
        <v>5013885.5</v>
      </c>
      <c r="G359" s="308"/>
    </row>
    <row r="360" spans="1:29" ht="15.75">
      <c r="A360" s="353" t="s">
        <v>174</v>
      </c>
      <c r="B360" s="354">
        <v>253</v>
      </c>
      <c r="C360" s="304">
        <v>160236910.785</v>
      </c>
      <c r="D360" s="304">
        <v>160236910.785</v>
      </c>
      <c r="E360" s="304">
        <v>0</v>
      </c>
      <c r="F360" s="307">
        <f t="shared" si="31"/>
        <v>320473821.56999999</v>
      </c>
      <c r="G360" s="308"/>
    </row>
    <row r="361" spans="1:29" ht="15.75">
      <c r="A361" s="353" t="s">
        <v>175</v>
      </c>
      <c r="B361" s="354">
        <v>371</v>
      </c>
      <c r="C361" s="304">
        <v>119324600.73399998</v>
      </c>
      <c r="D361" s="304">
        <v>178986899.60600001</v>
      </c>
      <c r="E361" s="304">
        <v>0</v>
      </c>
      <c r="F361" s="307">
        <f t="shared" si="31"/>
        <v>298311500.33999997</v>
      </c>
      <c r="G361" s="308"/>
    </row>
    <row r="362" spans="1:29" ht="15.75">
      <c r="A362" s="353" t="s">
        <v>139</v>
      </c>
      <c r="B362" s="354">
        <v>8</v>
      </c>
      <c r="C362" s="304">
        <v>146352449.80000001</v>
      </c>
      <c r="D362" s="304">
        <v>146352449.80000001</v>
      </c>
      <c r="E362" s="304">
        <v>0</v>
      </c>
      <c r="F362" s="307">
        <f t="shared" si="31"/>
        <v>292704899.60000002</v>
      </c>
      <c r="G362" s="308"/>
    </row>
    <row r="363" spans="1:29" ht="15.75">
      <c r="A363" s="353" t="s">
        <v>237</v>
      </c>
      <c r="B363" s="354">
        <v>361</v>
      </c>
      <c r="C363" s="304">
        <v>74274055.631700009</v>
      </c>
      <c r="D363" s="304">
        <v>0</v>
      </c>
      <c r="E363" s="304">
        <v>0</v>
      </c>
      <c r="F363" s="307">
        <f t="shared" si="31"/>
        <v>74274055.631700009</v>
      </c>
      <c r="G363" s="308"/>
    </row>
    <row r="364" spans="1:29" ht="15.75">
      <c r="A364" s="353" t="s">
        <v>209</v>
      </c>
      <c r="B364" s="354">
        <v>14</v>
      </c>
      <c r="C364" s="304">
        <v>1039390</v>
      </c>
      <c r="D364" s="304">
        <v>1058082</v>
      </c>
      <c r="E364" s="304">
        <v>0</v>
      </c>
      <c r="F364" s="307">
        <f t="shared" si="31"/>
        <v>2097472</v>
      </c>
      <c r="G364" s="308"/>
    </row>
    <row r="365" spans="1:29" ht="15.75">
      <c r="A365" s="353" t="s">
        <v>236</v>
      </c>
      <c r="B365" s="354">
        <v>124</v>
      </c>
      <c r="C365" s="304">
        <v>13377568.800000001</v>
      </c>
      <c r="D365" s="304">
        <v>16367475</v>
      </c>
      <c r="E365" s="304">
        <v>0</v>
      </c>
      <c r="F365" s="307">
        <f t="shared" si="31"/>
        <v>29745043.800000001</v>
      </c>
      <c r="G365" s="308"/>
    </row>
    <row r="366" spans="1:29" ht="15.75">
      <c r="A366" s="353" t="s">
        <v>140</v>
      </c>
      <c r="B366" s="354">
        <v>34</v>
      </c>
      <c r="C366" s="304">
        <v>357383.27</v>
      </c>
      <c r="D366" s="304">
        <v>1133566.67</v>
      </c>
      <c r="E366" s="304">
        <v>0</v>
      </c>
      <c r="F366" s="307">
        <f t="shared" si="31"/>
        <v>1490949.94</v>
      </c>
      <c r="G366" s="308"/>
    </row>
    <row r="367" spans="1:29" ht="15.75">
      <c r="A367" s="353" t="s">
        <v>134</v>
      </c>
      <c r="B367" s="354">
        <v>11</v>
      </c>
      <c r="C367" s="304">
        <v>3648696</v>
      </c>
      <c r="D367" s="304">
        <v>8513626</v>
      </c>
      <c r="E367" s="304">
        <v>0</v>
      </c>
      <c r="F367" s="307">
        <f t="shared" si="31"/>
        <v>12162322</v>
      </c>
      <c r="G367" s="308"/>
    </row>
    <row r="368" spans="1:29" ht="15.75">
      <c r="A368" s="353" t="s">
        <v>238</v>
      </c>
      <c r="B368" s="354">
        <v>15</v>
      </c>
      <c r="C368" s="304">
        <v>4250305.5</v>
      </c>
      <c r="D368" s="304">
        <v>6276380</v>
      </c>
      <c r="E368" s="304">
        <v>0</v>
      </c>
      <c r="F368" s="307">
        <f t="shared" si="31"/>
        <v>10526685.5</v>
      </c>
      <c r="G368" s="308"/>
    </row>
    <row r="369" spans="1:29" ht="15.75">
      <c r="A369" s="353" t="s">
        <v>143</v>
      </c>
      <c r="B369" s="354">
        <v>187</v>
      </c>
      <c r="C369" s="304">
        <v>57176288.693449996</v>
      </c>
      <c r="D369" s="304">
        <v>66252997.693449996</v>
      </c>
      <c r="E369" s="304">
        <v>0</v>
      </c>
      <c r="F369" s="307">
        <f t="shared" si="31"/>
        <v>123429286.38689999</v>
      </c>
      <c r="G369" s="308"/>
    </row>
    <row r="370" spans="1:29" ht="15.75">
      <c r="A370" s="353" t="s">
        <v>49</v>
      </c>
      <c r="B370" s="354">
        <v>89</v>
      </c>
      <c r="C370" s="304">
        <v>289762445</v>
      </c>
      <c r="D370" s="304">
        <v>0</v>
      </c>
      <c r="E370" s="304">
        <v>0</v>
      </c>
      <c r="F370" s="307">
        <f t="shared" si="31"/>
        <v>289762445</v>
      </c>
      <c r="G370" s="308"/>
    </row>
    <row r="371" spans="1:29" ht="15.75">
      <c r="A371" s="353" t="s">
        <v>56</v>
      </c>
      <c r="B371" s="354">
        <v>48</v>
      </c>
      <c r="C371" s="304">
        <v>14596791.26103</v>
      </c>
      <c r="D371" s="304">
        <v>34059179.609069996</v>
      </c>
      <c r="E371" s="304">
        <v>0</v>
      </c>
      <c r="F371" s="307">
        <f t="shared" si="31"/>
        <v>48655970.870099992</v>
      </c>
      <c r="G371" s="308"/>
    </row>
    <row r="372" spans="1:29" ht="15.75">
      <c r="A372" s="353" t="s">
        <v>144</v>
      </c>
      <c r="B372" s="354">
        <v>14</v>
      </c>
      <c r="C372" s="304">
        <v>74617127.390000001</v>
      </c>
      <c r="D372" s="304">
        <v>0</v>
      </c>
      <c r="E372" s="304">
        <v>0</v>
      </c>
      <c r="F372" s="307">
        <f t="shared" si="31"/>
        <v>74617127.390000001</v>
      </c>
      <c r="G372" s="308"/>
      <c r="Z372" s="234"/>
      <c r="AA372" s="234"/>
    </row>
    <row r="373" spans="1:29" ht="16.5" thickBot="1">
      <c r="A373" s="356" t="s">
        <v>173</v>
      </c>
      <c r="B373" s="357">
        <v>5</v>
      </c>
      <c r="C373" s="312">
        <v>36224225</v>
      </c>
      <c r="D373" s="312">
        <v>36224225</v>
      </c>
      <c r="E373" s="312">
        <v>0</v>
      </c>
      <c r="F373" s="321">
        <f t="shared" si="31"/>
        <v>72448450</v>
      </c>
      <c r="G373" s="308"/>
      <c r="AB373" s="234"/>
    </row>
    <row r="374" spans="1:29" ht="16.5" thickBot="1">
      <c r="A374" s="358" t="s">
        <v>141</v>
      </c>
      <c r="B374" s="359">
        <f>SUM(B354:B373)</f>
        <v>23207</v>
      </c>
      <c r="C374" s="282">
        <f>SUM(C354:C373)</f>
        <v>6009061755.5581799</v>
      </c>
      <c r="D374" s="282">
        <f>SUM(D354:D373)</f>
        <v>5095183684.2365189</v>
      </c>
      <c r="E374" s="282">
        <v>0</v>
      </c>
      <c r="F374" s="91">
        <f>SUM(F354:F373)</f>
        <v>11104245439.794699</v>
      </c>
      <c r="G374" s="308"/>
      <c r="AC374" s="234"/>
    </row>
    <row r="375" spans="1:29" ht="16.5" thickBot="1">
      <c r="C375" s="214">
        <f>+C374-'[6]2008'!J264</f>
        <v>0</v>
      </c>
      <c r="D375" s="214">
        <f>+D374-'[6]2008'!K264</f>
        <v>0</v>
      </c>
      <c r="E375" s="214">
        <v>0</v>
      </c>
      <c r="F375" s="214">
        <f>+F374-'[6]2008'!L264</f>
        <v>0</v>
      </c>
      <c r="G375" s="248"/>
    </row>
    <row r="376" spans="1:29" ht="16.5" thickBot="1">
      <c r="A376" s="686" t="s">
        <v>211</v>
      </c>
      <c r="B376" s="687"/>
      <c r="C376" s="687"/>
      <c r="D376" s="687"/>
      <c r="E376" s="687"/>
      <c r="F376" s="688"/>
      <c r="N376" s="234"/>
      <c r="T376" s="234"/>
      <c r="U376" s="234"/>
      <c r="V376" s="234"/>
      <c r="W376" s="234"/>
      <c r="X376" s="234"/>
      <c r="Y376" s="234"/>
    </row>
    <row r="377" spans="1:29" ht="27">
      <c r="A377" s="141" t="s">
        <v>152</v>
      </c>
      <c r="B377" s="142" t="s">
        <v>136</v>
      </c>
      <c r="C377" s="229" t="s">
        <v>214</v>
      </c>
      <c r="D377" s="143" t="s">
        <v>137</v>
      </c>
      <c r="E377" s="143" t="s">
        <v>153</v>
      </c>
      <c r="F377" s="139" t="s">
        <v>135</v>
      </c>
      <c r="G377" s="227"/>
      <c r="H377" s="234"/>
      <c r="I377" s="234"/>
      <c r="J377" s="234"/>
      <c r="K377" s="234"/>
      <c r="L377" s="234"/>
      <c r="M377" s="234"/>
    </row>
    <row r="378" spans="1:29" s="234" customFormat="1" ht="15.75">
      <c r="A378" s="235" t="s">
        <v>147</v>
      </c>
      <c r="B378" s="360">
        <v>17397</v>
      </c>
      <c r="C378" s="57">
        <v>638789061.69999993</v>
      </c>
      <c r="D378" s="57">
        <v>890726233.70000005</v>
      </c>
      <c r="E378" s="57">
        <v>0</v>
      </c>
      <c r="F378" s="330">
        <f t="shared" ref="F378:F399" si="32">SUM(C378:E378)</f>
        <v>1529515295.4000001</v>
      </c>
      <c r="G378" s="197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</row>
    <row r="379" spans="1:29" ht="15.75">
      <c r="A379" s="235" t="s">
        <v>148</v>
      </c>
      <c r="B379" s="360">
        <v>163</v>
      </c>
      <c r="C379" s="57">
        <v>87597699.964000016</v>
      </c>
      <c r="D379" s="57">
        <v>131396548.94599999</v>
      </c>
      <c r="E379" s="57">
        <v>0</v>
      </c>
      <c r="F379" s="330">
        <f t="shared" si="32"/>
        <v>218994248.91000003</v>
      </c>
      <c r="G379" s="331"/>
    </row>
    <row r="380" spans="1:29" ht="15.75">
      <c r="A380" s="340" t="s">
        <v>155</v>
      </c>
      <c r="B380" s="360">
        <v>228</v>
      </c>
      <c r="C380" s="57">
        <v>1281704775.1500001</v>
      </c>
      <c r="D380" s="57">
        <v>0</v>
      </c>
      <c r="E380" s="57">
        <v>125655124.55500001</v>
      </c>
      <c r="F380" s="330">
        <f t="shared" si="32"/>
        <v>1407359899.7050002</v>
      </c>
      <c r="G380" s="331"/>
    </row>
    <row r="381" spans="1:29" ht="15.75">
      <c r="A381" s="235" t="s">
        <v>47</v>
      </c>
      <c r="B381" s="360">
        <v>971</v>
      </c>
      <c r="C381" s="57">
        <v>2490227456.5618501</v>
      </c>
      <c r="D381" s="57">
        <v>2708774848.9818497</v>
      </c>
      <c r="E381" s="57">
        <v>0</v>
      </c>
      <c r="F381" s="330">
        <f t="shared" si="32"/>
        <v>5199002305.5436993</v>
      </c>
      <c r="G381" s="331"/>
    </row>
    <row r="382" spans="1:29" ht="15.75">
      <c r="A382" s="340" t="s">
        <v>157</v>
      </c>
      <c r="B382" s="360">
        <v>48</v>
      </c>
      <c r="C382" s="57">
        <v>25952272.934530001</v>
      </c>
      <c r="D382" s="57">
        <v>60558393.500569999</v>
      </c>
      <c r="E382" s="57">
        <v>0</v>
      </c>
      <c r="F382" s="330">
        <f t="shared" si="32"/>
        <v>86510666.435100004</v>
      </c>
      <c r="G382" s="331"/>
      <c r="O382" s="234"/>
      <c r="P382" s="234"/>
      <c r="Q382" s="234"/>
      <c r="R382" s="234"/>
      <c r="S382" s="234"/>
    </row>
    <row r="383" spans="1:29" ht="15.75">
      <c r="A383" s="340" t="s">
        <v>159</v>
      </c>
      <c r="B383" s="360">
        <v>534</v>
      </c>
      <c r="C383" s="57">
        <v>166611801.94499999</v>
      </c>
      <c r="D383" s="57">
        <v>178904657.42499998</v>
      </c>
      <c r="E383" s="57">
        <v>0</v>
      </c>
      <c r="F383" s="330">
        <f t="shared" si="32"/>
        <v>345516459.37</v>
      </c>
      <c r="G383" s="331"/>
      <c r="O383" s="234"/>
      <c r="P383" s="234"/>
      <c r="Q383" s="234"/>
      <c r="R383" s="234"/>
      <c r="S383" s="234"/>
    </row>
    <row r="384" spans="1:29" ht="15.75">
      <c r="A384" s="340" t="s">
        <v>160</v>
      </c>
      <c r="B384" s="360">
        <v>90</v>
      </c>
      <c r="C384" s="57">
        <v>20067038.859999999</v>
      </c>
      <c r="D384" s="57">
        <v>30100558.289999999</v>
      </c>
      <c r="E384" s="57">
        <v>0</v>
      </c>
      <c r="F384" s="330">
        <f t="shared" si="32"/>
        <v>50167597.149999999</v>
      </c>
      <c r="G384" s="331"/>
    </row>
    <row r="385" spans="1:28" ht="15.75">
      <c r="A385" s="340" t="s">
        <v>161</v>
      </c>
      <c r="B385" s="360">
        <v>19</v>
      </c>
      <c r="C385" s="57">
        <v>382253600</v>
      </c>
      <c r="D385" s="57">
        <v>0</v>
      </c>
      <c r="E385" s="57">
        <v>0</v>
      </c>
      <c r="F385" s="330">
        <f t="shared" si="32"/>
        <v>382253600</v>
      </c>
      <c r="G385" s="331"/>
    </row>
    <row r="386" spans="1:28" ht="15.75">
      <c r="A386" s="340" t="s">
        <v>162</v>
      </c>
      <c r="B386" s="360">
        <v>14</v>
      </c>
      <c r="C386" s="57">
        <v>398613431.94</v>
      </c>
      <c r="D386" s="57">
        <v>0</v>
      </c>
      <c r="E386" s="57">
        <v>0</v>
      </c>
      <c r="F386" s="330">
        <f t="shared" si="32"/>
        <v>398613431.94</v>
      </c>
      <c r="G386" s="331"/>
    </row>
    <row r="387" spans="1:28" ht="15.75">
      <c r="A387" s="340" t="s">
        <v>234</v>
      </c>
      <c r="B387" s="360">
        <v>327</v>
      </c>
      <c r="C387" s="57">
        <v>32864087.050000001</v>
      </c>
      <c r="D387" s="57">
        <v>0</v>
      </c>
      <c r="E387" s="57">
        <v>0</v>
      </c>
      <c r="F387" s="330">
        <f t="shared" si="32"/>
        <v>32864087.050000001</v>
      </c>
      <c r="G387" s="331"/>
    </row>
    <row r="388" spans="1:28" ht="15.75">
      <c r="A388" s="340" t="s">
        <v>233</v>
      </c>
      <c r="B388" s="360">
        <v>50</v>
      </c>
      <c r="C388" s="57">
        <v>2022208.27</v>
      </c>
      <c r="D388" s="57">
        <v>2022208.27</v>
      </c>
      <c r="E388" s="57">
        <v>0</v>
      </c>
      <c r="F388" s="330">
        <f t="shared" si="32"/>
        <v>4044416.54</v>
      </c>
      <c r="G388" s="331"/>
    </row>
    <row r="389" spans="1:28" ht="15.75">
      <c r="A389" s="340" t="s">
        <v>163</v>
      </c>
      <c r="B389" s="360">
        <v>39</v>
      </c>
      <c r="C389" s="57">
        <v>6119006</v>
      </c>
      <c r="D389" s="57">
        <v>6119006</v>
      </c>
      <c r="E389" s="57">
        <v>0</v>
      </c>
      <c r="F389" s="330">
        <f t="shared" si="32"/>
        <v>12238012</v>
      </c>
      <c r="G389" s="331"/>
    </row>
    <row r="390" spans="1:28" ht="15.75">
      <c r="A390" s="340" t="s">
        <v>165</v>
      </c>
      <c r="B390" s="360">
        <v>7</v>
      </c>
      <c r="C390" s="57">
        <v>3083435</v>
      </c>
      <c r="D390" s="57">
        <v>3083435</v>
      </c>
      <c r="E390" s="57">
        <v>0</v>
      </c>
      <c r="F390" s="330">
        <f t="shared" si="32"/>
        <v>6166870</v>
      </c>
      <c r="G390" s="331"/>
    </row>
    <row r="391" spans="1:28" ht="15.75">
      <c r="A391" s="340" t="s">
        <v>149</v>
      </c>
      <c r="B391" s="360">
        <v>1</v>
      </c>
      <c r="C391" s="57">
        <v>928347</v>
      </c>
      <c r="D391" s="57">
        <v>0</v>
      </c>
      <c r="E391" s="57">
        <v>0</v>
      </c>
      <c r="F391" s="330">
        <f t="shared" si="32"/>
        <v>928347</v>
      </c>
      <c r="G391" s="331"/>
    </row>
    <row r="392" spans="1:28" ht="15.75">
      <c r="A392" s="340" t="s">
        <v>235</v>
      </c>
      <c r="B392" s="360">
        <v>2</v>
      </c>
      <c r="C392" s="57">
        <v>33759819</v>
      </c>
      <c r="D392" s="57">
        <v>33759819</v>
      </c>
      <c r="E392" s="57">
        <v>0</v>
      </c>
      <c r="F392" s="330">
        <f t="shared" si="32"/>
        <v>67519638</v>
      </c>
      <c r="G392" s="331"/>
    </row>
    <row r="393" spans="1:28" ht="15.75">
      <c r="A393" s="340" t="s">
        <v>166</v>
      </c>
      <c r="B393" s="360">
        <v>58</v>
      </c>
      <c r="C393" s="57">
        <v>10879241.815549999</v>
      </c>
      <c r="D393" s="57">
        <v>12612198.015549999</v>
      </c>
      <c r="E393" s="57">
        <v>0</v>
      </c>
      <c r="F393" s="330">
        <f t="shared" si="32"/>
        <v>23491439.831099998</v>
      </c>
      <c r="G393" s="331"/>
    </row>
    <row r="394" spans="1:28" ht="15.75">
      <c r="A394" s="340" t="s">
        <v>167</v>
      </c>
      <c r="B394" s="360">
        <v>25</v>
      </c>
      <c r="C394" s="57">
        <v>36045241.090999998</v>
      </c>
      <c r="D394" s="57">
        <v>0</v>
      </c>
      <c r="E394" s="57">
        <v>0</v>
      </c>
      <c r="F394" s="330">
        <f t="shared" si="32"/>
        <v>36045241.090999998</v>
      </c>
      <c r="G394" s="331"/>
    </row>
    <row r="395" spans="1:28" ht="15.75">
      <c r="A395" s="340" t="s">
        <v>169</v>
      </c>
      <c r="B395" s="360">
        <v>16</v>
      </c>
      <c r="C395" s="57">
        <v>22537044</v>
      </c>
      <c r="D395" s="57">
        <v>22537044</v>
      </c>
      <c r="E395" s="57">
        <v>0</v>
      </c>
      <c r="F395" s="330">
        <f t="shared" si="32"/>
        <v>45074088</v>
      </c>
      <c r="G395" s="331"/>
    </row>
    <row r="396" spans="1:28" ht="15.75">
      <c r="A396" s="340" t="s">
        <v>170</v>
      </c>
      <c r="B396" s="360">
        <v>4</v>
      </c>
      <c r="C396" s="57">
        <v>18308426</v>
      </c>
      <c r="D396" s="57">
        <v>18308426</v>
      </c>
      <c r="E396" s="57">
        <v>0</v>
      </c>
      <c r="F396" s="330">
        <f t="shared" si="32"/>
        <v>36616852</v>
      </c>
      <c r="G396" s="331"/>
    </row>
    <row r="397" spans="1:28" ht="15.75">
      <c r="A397" s="340" t="s">
        <v>150</v>
      </c>
      <c r="B397" s="360">
        <v>1</v>
      </c>
      <c r="C397" s="57">
        <v>721000</v>
      </c>
      <c r="D397" s="57">
        <v>721000</v>
      </c>
      <c r="E397" s="57">
        <v>0</v>
      </c>
      <c r="F397" s="330">
        <f t="shared" si="32"/>
        <v>1442000</v>
      </c>
      <c r="G397" s="331"/>
    </row>
    <row r="398" spans="1:28" ht="15.75">
      <c r="A398" s="340" t="s">
        <v>151</v>
      </c>
      <c r="B398" s="360">
        <v>3</v>
      </c>
      <c r="C398" s="57">
        <v>2999360</v>
      </c>
      <c r="D398" s="57">
        <v>0</v>
      </c>
      <c r="E398" s="57">
        <v>0</v>
      </c>
      <c r="F398" s="330">
        <f t="shared" si="32"/>
        <v>2999360</v>
      </c>
      <c r="G398" s="331"/>
      <c r="Z398" s="234"/>
      <c r="AA398" s="234"/>
    </row>
    <row r="399" spans="1:28" ht="16.5" thickBot="1">
      <c r="A399" s="235" t="s">
        <v>206</v>
      </c>
      <c r="B399" s="360">
        <v>1</v>
      </c>
      <c r="C399" s="57">
        <v>1081500</v>
      </c>
      <c r="D399" s="57">
        <v>1081500</v>
      </c>
      <c r="E399" s="57">
        <v>0</v>
      </c>
      <c r="F399" s="330">
        <f t="shared" si="32"/>
        <v>2163000</v>
      </c>
      <c r="G399" s="331"/>
      <c r="Z399" s="234"/>
      <c r="AA399" s="234"/>
    </row>
    <row r="400" spans="1:28" ht="16.5" thickBot="1">
      <c r="A400" s="50" t="s">
        <v>141</v>
      </c>
      <c r="B400" s="53">
        <f>SUM(B378:B399)</f>
        <v>19998</v>
      </c>
      <c r="C400" s="282">
        <f>SUM(C378:C399)</f>
        <v>5663165854.28193</v>
      </c>
      <c r="D400" s="282">
        <f>SUM(D378:D399)</f>
        <v>4100705877.1289697</v>
      </c>
      <c r="E400" s="282">
        <f>SUM(E378:E399)</f>
        <v>125655124.55500001</v>
      </c>
      <c r="F400" s="91">
        <f>SUM(F378:F399)</f>
        <v>9889526855.9659004</v>
      </c>
      <c r="G400" s="331"/>
      <c r="AB400" s="234"/>
    </row>
    <row r="401" spans="1:29" ht="15.75">
      <c r="C401" s="214">
        <f>+C400-'[6]2009'!K217</f>
        <v>0</v>
      </c>
      <c r="D401" s="214">
        <f>+D400-'[6]2009'!L217</f>
        <v>0</v>
      </c>
      <c r="E401" s="214">
        <f>+E400-'[6]2009'!M217</f>
        <v>0</v>
      </c>
      <c r="F401" s="214">
        <f>+F400-'[6]2009'!N217</f>
        <v>0</v>
      </c>
      <c r="G401" s="248"/>
      <c r="AC401" s="234"/>
    </row>
    <row r="402" spans="1:29" ht="14.25" thickBot="1">
      <c r="N402" s="234"/>
      <c r="T402" s="234"/>
      <c r="U402" s="234"/>
      <c r="V402" s="234"/>
      <c r="W402" s="234"/>
      <c r="X402" s="234"/>
      <c r="Y402" s="234"/>
    </row>
    <row r="403" spans="1:29" ht="15.75" thickBot="1">
      <c r="A403" s="706" t="s">
        <v>251</v>
      </c>
      <c r="B403" s="707"/>
      <c r="C403" s="707"/>
      <c r="D403" s="707"/>
      <c r="E403" s="707"/>
      <c r="F403" s="708"/>
      <c r="N403" s="234"/>
      <c r="T403" s="234"/>
      <c r="U403" s="234"/>
      <c r="V403" s="234"/>
      <c r="W403" s="234"/>
      <c r="X403" s="234"/>
      <c r="Y403" s="234"/>
    </row>
    <row r="404" spans="1:29" ht="30">
      <c r="A404" s="94" t="s">
        <v>152</v>
      </c>
      <c r="B404" s="90" t="s">
        <v>136</v>
      </c>
      <c r="C404" s="90" t="s">
        <v>214</v>
      </c>
      <c r="D404" s="90" t="s">
        <v>137</v>
      </c>
      <c r="E404" s="95" t="s">
        <v>153</v>
      </c>
      <c r="F404" s="96" t="s">
        <v>135</v>
      </c>
      <c r="N404" s="234"/>
      <c r="T404" s="234"/>
      <c r="U404" s="234"/>
      <c r="V404" s="234"/>
      <c r="W404" s="234"/>
      <c r="X404" s="234"/>
      <c r="Y404" s="234"/>
    </row>
    <row r="405" spans="1:29" ht="15.75">
      <c r="A405" s="235" t="s">
        <v>47</v>
      </c>
      <c r="B405" s="79">
        <v>3718</v>
      </c>
      <c r="C405" s="57">
        <v>6925923681.3800001</v>
      </c>
      <c r="D405" s="57">
        <v>7374359000.8100004</v>
      </c>
      <c r="E405" s="57">
        <v>0</v>
      </c>
      <c r="F405" s="75">
        <f>SUM(C405:E405)</f>
        <v>14300282682.190001</v>
      </c>
      <c r="N405" s="234"/>
      <c r="T405" s="234"/>
      <c r="U405" s="234"/>
      <c r="V405" s="234"/>
      <c r="W405" s="234"/>
      <c r="X405" s="234"/>
      <c r="Y405" s="234"/>
    </row>
    <row r="406" spans="1:29" ht="15.75">
      <c r="A406" s="340" t="s">
        <v>155</v>
      </c>
      <c r="B406" s="79">
        <v>421</v>
      </c>
      <c r="C406" s="57">
        <v>2932583942.25</v>
      </c>
      <c r="D406" s="57">
        <v>0</v>
      </c>
      <c r="E406" s="57">
        <v>309832237.00999999</v>
      </c>
      <c r="F406" s="75">
        <f t="shared" ref="F406:F426" si="33">SUM(C406:E406)</f>
        <v>3242416179.2600002</v>
      </c>
      <c r="N406" s="234"/>
      <c r="T406" s="234"/>
      <c r="U406" s="234"/>
      <c r="V406" s="234"/>
      <c r="W406" s="234"/>
      <c r="X406" s="234"/>
      <c r="Y406" s="234"/>
    </row>
    <row r="407" spans="1:29" ht="15.75">
      <c r="A407" s="362" t="s">
        <v>204</v>
      </c>
      <c r="B407" s="79">
        <v>44</v>
      </c>
      <c r="C407" s="57">
        <v>278175599.82999998</v>
      </c>
      <c r="D407" s="57">
        <v>0</v>
      </c>
      <c r="E407" s="57">
        <v>20624964.609999999</v>
      </c>
      <c r="F407" s="75">
        <f t="shared" si="33"/>
        <v>298800564.44</v>
      </c>
      <c r="N407" s="234"/>
      <c r="T407" s="234"/>
      <c r="U407" s="234"/>
      <c r="V407" s="234"/>
      <c r="W407" s="234"/>
      <c r="X407" s="234"/>
      <c r="Y407" s="234"/>
    </row>
    <row r="408" spans="1:29" ht="15.75">
      <c r="A408" s="363" t="s">
        <v>202</v>
      </c>
      <c r="B408" s="79">
        <v>7</v>
      </c>
      <c r="C408" s="57">
        <v>30419340.350000001</v>
      </c>
      <c r="D408" s="57">
        <v>30419340.350000001</v>
      </c>
      <c r="E408" s="57">
        <v>0</v>
      </c>
      <c r="F408" s="75">
        <f t="shared" si="33"/>
        <v>60838680.700000003</v>
      </c>
      <c r="N408" s="234"/>
      <c r="T408" s="234"/>
      <c r="U408" s="234"/>
      <c r="V408" s="234"/>
      <c r="W408" s="234"/>
      <c r="X408" s="234"/>
      <c r="Y408" s="234"/>
    </row>
    <row r="409" spans="1:29" ht="15.75">
      <c r="A409" s="362" t="s">
        <v>165</v>
      </c>
      <c r="B409" s="79">
        <v>34</v>
      </c>
      <c r="C409" s="57">
        <v>36818961.119999997</v>
      </c>
      <c r="D409" s="57">
        <v>36818961.119999997</v>
      </c>
      <c r="E409" s="57">
        <v>0</v>
      </c>
      <c r="F409" s="75">
        <f t="shared" si="33"/>
        <v>73637922.239999995</v>
      </c>
      <c r="N409" s="234"/>
      <c r="T409" s="234"/>
      <c r="U409" s="234"/>
      <c r="V409" s="234"/>
      <c r="W409" s="234"/>
      <c r="X409" s="234"/>
      <c r="Y409" s="234"/>
    </row>
    <row r="410" spans="1:29" ht="15.75">
      <c r="A410" s="361" t="s">
        <v>163</v>
      </c>
      <c r="B410" s="79">
        <v>1266</v>
      </c>
      <c r="C410" s="57">
        <v>220228056.83870006</v>
      </c>
      <c r="D410" s="57">
        <v>220228056.83870006</v>
      </c>
      <c r="E410" s="57">
        <v>0</v>
      </c>
      <c r="F410" s="75">
        <f t="shared" si="33"/>
        <v>440456113.67740011</v>
      </c>
      <c r="N410" s="234"/>
      <c r="T410" s="234"/>
      <c r="U410" s="234"/>
      <c r="V410" s="234"/>
      <c r="W410" s="234"/>
      <c r="X410" s="234"/>
      <c r="Y410" s="234"/>
    </row>
    <row r="411" spans="1:29" ht="15.75">
      <c r="A411" s="364" t="s">
        <v>69</v>
      </c>
      <c r="B411" s="79">
        <v>1931</v>
      </c>
      <c r="C411" s="57">
        <v>440057809.45999998</v>
      </c>
      <c r="D411" s="57">
        <v>0</v>
      </c>
      <c r="E411" s="57">
        <v>0</v>
      </c>
      <c r="F411" s="75">
        <f t="shared" si="33"/>
        <v>440057809.45999998</v>
      </c>
      <c r="G411" s="52"/>
      <c r="N411" s="234"/>
      <c r="T411" s="234"/>
      <c r="U411" s="234"/>
      <c r="V411" s="234"/>
      <c r="W411" s="234"/>
      <c r="X411" s="234"/>
      <c r="Y411" s="234"/>
    </row>
    <row r="412" spans="1:29" ht="15.75">
      <c r="A412" s="362" t="s">
        <v>169</v>
      </c>
      <c r="B412" s="80">
        <v>35</v>
      </c>
      <c r="C412" s="57">
        <v>28817286</v>
      </c>
      <c r="D412" s="57">
        <v>28817286</v>
      </c>
      <c r="E412" s="57">
        <v>0</v>
      </c>
      <c r="F412" s="75">
        <f t="shared" si="33"/>
        <v>57634572</v>
      </c>
      <c r="G412" s="52"/>
      <c r="N412" s="234"/>
      <c r="T412" s="234"/>
      <c r="U412" s="234"/>
      <c r="V412" s="234"/>
      <c r="W412" s="234"/>
      <c r="X412" s="234"/>
      <c r="Y412" s="234"/>
    </row>
    <row r="413" spans="1:29" ht="15.75">
      <c r="A413" s="362" t="s">
        <v>159</v>
      </c>
      <c r="B413" s="79">
        <v>1193</v>
      </c>
      <c r="C413" s="57">
        <v>901507138.16999996</v>
      </c>
      <c r="D413" s="57">
        <v>918427070.66999996</v>
      </c>
      <c r="E413" s="57">
        <v>0</v>
      </c>
      <c r="F413" s="75">
        <f t="shared" si="33"/>
        <v>1819934208.8399999</v>
      </c>
      <c r="G413" s="52"/>
      <c r="N413" s="234"/>
      <c r="T413" s="234"/>
      <c r="U413" s="234"/>
      <c r="V413" s="234"/>
      <c r="W413" s="234"/>
      <c r="X413" s="234"/>
      <c r="Y413" s="234"/>
    </row>
    <row r="414" spans="1:29" ht="15.75">
      <c r="A414" s="361" t="s">
        <v>162</v>
      </c>
      <c r="B414" s="79">
        <v>89</v>
      </c>
      <c r="C414" s="57">
        <v>1586072964</v>
      </c>
      <c r="D414" s="57">
        <v>0</v>
      </c>
      <c r="E414" s="57">
        <v>0</v>
      </c>
      <c r="F414" s="75">
        <f t="shared" si="33"/>
        <v>1586072964</v>
      </c>
      <c r="G414" s="52"/>
      <c r="N414" s="234"/>
      <c r="T414" s="234"/>
      <c r="U414" s="234"/>
      <c r="V414" s="234"/>
      <c r="W414" s="234"/>
      <c r="X414" s="234"/>
      <c r="Y414" s="234"/>
    </row>
    <row r="415" spans="1:29" ht="15.75">
      <c r="A415" s="58" t="s">
        <v>160</v>
      </c>
      <c r="B415" s="79">
        <v>0</v>
      </c>
      <c r="C415" s="57">
        <v>0</v>
      </c>
      <c r="D415" s="57">
        <v>0</v>
      </c>
      <c r="E415" s="57">
        <v>0</v>
      </c>
      <c r="F415" s="75">
        <f t="shared" si="33"/>
        <v>0</v>
      </c>
      <c r="G415" s="52"/>
      <c r="N415" s="234"/>
      <c r="T415" s="234"/>
      <c r="U415" s="234"/>
      <c r="V415" s="234"/>
      <c r="W415" s="234"/>
      <c r="X415" s="234"/>
      <c r="Y415" s="234"/>
    </row>
    <row r="416" spans="1:29" ht="15.75">
      <c r="A416" s="235" t="s">
        <v>161</v>
      </c>
      <c r="B416" s="79">
        <v>258</v>
      </c>
      <c r="C416" s="57">
        <v>5371164206.2700005</v>
      </c>
      <c r="D416" s="57">
        <v>0</v>
      </c>
      <c r="E416" s="57">
        <v>0</v>
      </c>
      <c r="F416" s="75">
        <f t="shared" si="33"/>
        <v>5371164206.2700005</v>
      </c>
      <c r="G416" s="52"/>
      <c r="N416" s="234"/>
      <c r="T416" s="234"/>
      <c r="U416" s="234"/>
      <c r="V416" s="234"/>
      <c r="W416" s="234"/>
      <c r="X416" s="234"/>
      <c r="Y416" s="234"/>
    </row>
    <row r="417" spans="1:25" ht="15.75">
      <c r="A417" s="362" t="s">
        <v>149</v>
      </c>
      <c r="B417" s="79">
        <v>2</v>
      </c>
      <c r="C417" s="57">
        <v>3859049.5</v>
      </c>
      <c r="D417" s="57">
        <v>0</v>
      </c>
      <c r="E417" s="57">
        <v>0</v>
      </c>
      <c r="F417" s="75">
        <f t="shared" si="33"/>
        <v>3859049.5</v>
      </c>
      <c r="G417" s="52"/>
      <c r="N417" s="234"/>
      <c r="T417" s="234"/>
      <c r="U417" s="234"/>
      <c r="V417" s="234"/>
      <c r="W417" s="234"/>
      <c r="X417" s="234"/>
      <c r="Y417" s="234"/>
    </row>
    <row r="418" spans="1:25" ht="15.75">
      <c r="A418" s="362" t="s">
        <v>203</v>
      </c>
      <c r="B418" s="80">
        <v>29</v>
      </c>
      <c r="C418" s="57">
        <v>42164096</v>
      </c>
      <c r="D418" s="57">
        <v>42164096</v>
      </c>
      <c r="E418" s="57">
        <v>0</v>
      </c>
      <c r="F418" s="75">
        <f t="shared" si="33"/>
        <v>84328192</v>
      </c>
      <c r="G418" s="52"/>
      <c r="N418" s="234"/>
      <c r="T418" s="234"/>
      <c r="U418" s="234"/>
      <c r="V418" s="234"/>
      <c r="W418" s="234"/>
      <c r="X418" s="234"/>
      <c r="Y418" s="234"/>
    </row>
    <row r="419" spans="1:25" ht="15.75">
      <c r="A419" s="362" t="s">
        <v>167</v>
      </c>
      <c r="B419" s="79">
        <v>11</v>
      </c>
      <c r="C419" s="57">
        <v>5814597</v>
      </c>
      <c r="D419" s="57">
        <v>0</v>
      </c>
      <c r="E419" s="57">
        <v>0</v>
      </c>
      <c r="F419" s="75">
        <f t="shared" si="33"/>
        <v>5814597</v>
      </c>
      <c r="G419" s="52"/>
      <c r="N419" s="234"/>
      <c r="T419" s="234"/>
      <c r="U419" s="234"/>
      <c r="V419" s="234"/>
      <c r="W419" s="234"/>
      <c r="X419" s="234"/>
      <c r="Y419" s="234"/>
    </row>
    <row r="420" spans="1:25" ht="15.75">
      <c r="A420" s="340" t="s">
        <v>150</v>
      </c>
      <c r="B420" s="79">
        <v>0</v>
      </c>
      <c r="C420" s="57">
        <v>0</v>
      </c>
      <c r="D420" s="57">
        <v>0</v>
      </c>
      <c r="E420" s="57">
        <v>0</v>
      </c>
      <c r="F420" s="75">
        <f t="shared" si="33"/>
        <v>0</v>
      </c>
      <c r="G420" s="52"/>
      <c r="N420" s="234"/>
      <c r="T420" s="234"/>
      <c r="U420" s="234"/>
      <c r="V420" s="234"/>
      <c r="W420" s="234"/>
      <c r="X420" s="234"/>
      <c r="Y420" s="234"/>
    </row>
    <row r="421" spans="1:25" ht="15.75">
      <c r="A421" s="235" t="s">
        <v>151</v>
      </c>
      <c r="B421" s="79">
        <v>0</v>
      </c>
      <c r="C421" s="57">
        <v>0</v>
      </c>
      <c r="D421" s="57">
        <v>0</v>
      </c>
      <c r="E421" s="57">
        <v>0</v>
      </c>
      <c r="F421" s="75">
        <f t="shared" si="33"/>
        <v>0</v>
      </c>
      <c r="G421" s="52"/>
      <c r="N421" s="234"/>
      <c r="T421" s="234"/>
      <c r="U421" s="234"/>
      <c r="V421" s="234"/>
      <c r="W421" s="234"/>
      <c r="X421" s="234"/>
      <c r="Y421" s="234"/>
    </row>
    <row r="422" spans="1:25" ht="15.75">
      <c r="A422" s="340" t="s">
        <v>170</v>
      </c>
      <c r="B422" s="79">
        <v>0</v>
      </c>
      <c r="C422" s="57">
        <v>0</v>
      </c>
      <c r="D422" s="57">
        <v>0</v>
      </c>
      <c r="E422" s="57">
        <v>0</v>
      </c>
      <c r="F422" s="75">
        <f t="shared" si="33"/>
        <v>0</v>
      </c>
      <c r="G422" s="52"/>
      <c r="N422" s="234"/>
      <c r="T422" s="234"/>
      <c r="U422" s="234"/>
      <c r="V422" s="234"/>
      <c r="W422" s="234"/>
      <c r="X422" s="234"/>
      <c r="Y422" s="234"/>
    </row>
    <row r="423" spans="1:25" ht="15.75">
      <c r="A423" s="362" t="s">
        <v>166</v>
      </c>
      <c r="B423" s="79">
        <v>471</v>
      </c>
      <c r="C423" s="57">
        <v>402984723.47000003</v>
      </c>
      <c r="D423" s="57">
        <v>408710776.12</v>
      </c>
      <c r="E423" s="57">
        <v>0</v>
      </c>
      <c r="F423" s="75">
        <f t="shared" si="33"/>
        <v>811695499.59000003</v>
      </c>
      <c r="G423" s="52"/>
      <c r="N423" s="234"/>
      <c r="T423" s="234"/>
      <c r="U423" s="234"/>
      <c r="V423" s="234"/>
      <c r="W423" s="234"/>
      <c r="X423" s="234"/>
      <c r="Y423" s="234"/>
    </row>
    <row r="424" spans="1:25" ht="15.75">
      <c r="A424" s="340" t="s">
        <v>84</v>
      </c>
      <c r="B424" s="79">
        <v>2</v>
      </c>
      <c r="C424" s="57">
        <v>72389636</v>
      </c>
      <c r="D424" s="57">
        <v>0</v>
      </c>
      <c r="E424" s="57">
        <v>0</v>
      </c>
      <c r="F424" s="75">
        <f t="shared" si="33"/>
        <v>72389636</v>
      </c>
      <c r="G424" s="52"/>
      <c r="N424" s="234"/>
      <c r="T424" s="234"/>
      <c r="U424" s="234"/>
      <c r="V424" s="234"/>
      <c r="W424" s="234"/>
      <c r="X424" s="234"/>
      <c r="Y424" s="234"/>
    </row>
    <row r="425" spans="1:25" ht="15.75">
      <c r="A425" s="364" t="s">
        <v>148</v>
      </c>
      <c r="B425" s="79">
        <v>2936</v>
      </c>
      <c r="C425" s="57">
        <v>2192167953.4099998</v>
      </c>
      <c r="D425" s="57">
        <v>3299724672.6300001</v>
      </c>
      <c r="E425" s="57">
        <v>0</v>
      </c>
      <c r="F425" s="75">
        <f t="shared" si="33"/>
        <v>5491892626.04</v>
      </c>
      <c r="G425" s="52"/>
      <c r="N425" s="234"/>
      <c r="T425" s="234"/>
      <c r="U425" s="234"/>
      <c r="V425" s="234"/>
      <c r="W425" s="234"/>
      <c r="X425" s="234"/>
      <c r="Y425" s="234"/>
    </row>
    <row r="426" spans="1:25" ht="16.5" thickBot="1">
      <c r="A426" s="364" t="s">
        <v>147</v>
      </c>
      <c r="B426" s="81">
        <v>27340</v>
      </c>
      <c r="C426" s="71">
        <v>488304833.99000001</v>
      </c>
      <c r="D426" s="71">
        <v>429745451.34000003</v>
      </c>
      <c r="E426" s="71">
        <v>0</v>
      </c>
      <c r="F426" s="75">
        <f t="shared" si="33"/>
        <v>918050285.33000004</v>
      </c>
      <c r="G426" s="52"/>
      <c r="N426" s="234"/>
      <c r="T426" s="234"/>
      <c r="U426" s="234"/>
      <c r="V426" s="234"/>
      <c r="W426" s="234"/>
      <c r="X426" s="234"/>
      <c r="Y426" s="234"/>
    </row>
    <row r="427" spans="1:25" ht="16.5" thickBot="1">
      <c r="A427" s="222" t="s">
        <v>230</v>
      </c>
      <c r="B427" s="82">
        <v>39787</v>
      </c>
      <c r="C427" s="72">
        <f>SUM(C405:C426)</f>
        <v>21959453875.038704</v>
      </c>
      <c r="D427" s="72">
        <f>SUM(D405:D426)</f>
        <v>12789414711.8787</v>
      </c>
      <c r="E427" s="72">
        <f>SUM(E405:E426)</f>
        <v>330457201.62</v>
      </c>
      <c r="F427" s="72">
        <f>SUM(F405:F426)</f>
        <v>35079325788.537399</v>
      </c>
      <c r="G427" s="52"/>
      <c r="N427" s="234"/>
      <c r="T427" s="234"/>
      <c r="U427" s="234"/>
      <c r="V427" s="234"/>
      <c r="W427" s="234"/>
      <c r="X427" s="234"/>
      <c r="Y427" s="234"/>
    </row>
    <row r="428" spans="1:25" ht="14.25" thickBot="1">
      <c r="G428" s="52"/>
      <c r="N428" s="234"/>
      <c r="T428" s="234"/>
      <c r="U428" s="234"/>
      <c r="V428" s="234"/>
      <c r="W428" s="234"/>
      <c r="X428" s="234"/>
      <c r="Y428" s="234"/>
    </row>
    <row r="429" spans="1:25" ht="16.5" thickBot="1">
      <c r="A429" s="709" t="s">
        <v>255</v>
      </c>
      <c r="B429" s="710"/>
      <c r="C429" s="710"/>
      <c r="D429" s="710"/>
      <c r="E429" s="710"/>
      <c r="F429" s="711"/>
      <c r="G429" s="52"/>
      <c r="N429" s="234"/>
      <c r="T429" s="234"/>
      <c r="U429" s="234"/>
      <c r="V429" s="234"/>
      <c r="W429" s="234"/>
      <c r="X429" s="234"/>
      <c r="Y429" s="234"/>
    </row>
    <row r="430" spans="1:25" ht="26.25" thickBot="1">
      <c r="A430" s="218" t="s">
        <v>152</v>
      </c>
      <c r="B430" s="215" t="s">
        <v>136</v>
      </c>
      <c r="C430" s="219" t="s">
        <v>214</v>
      </c>
      <c r="D430" s="219" t="s">
        <v>137</v>
      </c>
      <c r="E430" s="219" t="s">
        <v>153</v>
      </c>
      <c r="F430" s="220" t="s">
        <v>135</v>
      </c>
      <c r="G430" s="52"/>
      <c r="N430" s="234"/>
      <c r="T430" s="234"/>
      <c r="U430" s="234"/>
      <c r="V430" s="234"/>
      <c r="W430" s="234"/>
      <c r="X430" s="234"/>
      <c r="Y430" s="234"/>
    </row>
    <row r="431" spans="1:25" ht="15.75">
      <c r="A431" s="235" t="s">
        <v>47</v>
      </c>
      <c r="B431" s="79">
        <v>2653</v>
      </c>
      <c r="C431" s="79">
        <v>6258539003.8000002</v>
      </c>
      <c r="D431" s="79">
        <v>6406825920.7400007</v>
      </c>
      <c r="E431" s="79">
        <v>0</v>
      </c>
      <c r="F431" s="75">
        <f>SUM(C431:E431)</f>
        <v>12665364924.540001</v>
      </c>
      <c r="G431" s="52"/>
      <c r="N431" s="234"/>
      <c r="T431" s="234"/>
      <c r="U431" s="234"/>
      <c r="V431" s="234"/>
      <c r="W431" s="234"/>
      <c r="X431" s="234"/>
      <c r="Y431" s="234"/>
    </row>
    <row r="432" spans="1:25" ht="15.75">
      <c r="A432" s="361" t="s">
        <v>155</v>
      </c>
      <c r="B432" s="79">
        <v>260</v>
      </c>
      <c r="C432" s="79">
        <v>1672087373.3399999</v>
      </c>
      <c r="D432" s="79">
        <v>0</v>
      </c>
      <c r="E432" s="79">
        <v>607151245.03999996</v>
      </c>
      <c r="F432" s="75">
        <f t="shared" ref="F432:F448" si="34">SUM(C432:E432)</f>
        <v>2279238618.3800001</v>
      </c>
      <c r="G432" s="52"/>
      <c r="N432" s="234"/>
      <c r="T432" s="234"/>
      <c r="U432" s="234"/>
      <c r="V432" s="234"/>
      <c r="W432" s="234"/>
      <c r="X432" s="234"/>
      <c r="Y432" s="234"/>
    </row>
    <row r="433" spans="1:25" ht="15.75">
      <c r="A433" s="362" t="s">
        <v>204</v>
      </c>
      <c r="B433" s="79">
        <v>51</v>
      </c>
      <c r="C433" s="79">
        <v>264511686.96000001</v>
      </c>
      <c r="D433" s="79">
        <v>0</v>
      </c>
      <c r="E433" s="79">
        <v>18789988.75</v>
      </c>
      <c r="F433" s="75">
        <f t="shared" si="34"/>
        <v>283301675.71000004</v>
      </c>
      <c r="G433" s="52"/>
      <c r="N433" s="234"/>
      <c r="T433" s="234"/>
      <c r="U433" s="234"/>
      <c r="V433" s="234"/>
      <c r="W433" s="234"/>
      <c r="X433" s="234"/>
      <c r="Y433" s="234"/>
    </row>
    <row r="434" spans="1:25" ht="15.75">
      <c r="A434" s="362" t="s">
        <v>165</v>
      </c>
      <c r="B434" s="79">
        <v>1</v>
      </c>
      <c r="C434" s="79">
        <v>790594.01</v>
      </c>
      <c r="D434" s="79">
        <v>790594.01</v>
      </c>
      <c r="E434" s="79">
        <v>0</v>
      </c>
      <c r="F434" s="75">
        <f t="shared" si="34"/>
        <v>1581188.02</v>
      </c>
      <c r="G434" s="52"/>
      <c r="N434" s="234"/>
      <c r="T434" s="234"/>
      <c r="U434" s="234"/>
      <c r="V434" s="234"/>
      <c r="W434" s="234"/>
      <c r="X434" s="234"/>
      <c r="Y434" s="234"/>
    </row>
    <row r="435" spans="1:25" ht="15.75">
      <c r="A435" s="361" t="s">
        <v>163</v>
      </c>
      <c r="B435" s="79">
        <v>86</v>
      </c>
      <c r="C435" s="79">
        <v>7957956.5699999994</v>
      </c>
      <c r="D435" s="79">
        <v>7957956.5699999994</v>
      </c>
      <c r="E435" s="79">
        <v>0</v>
      </c>
      <c r="F435" s="75">
        <f t="shared" si="34"/>
        <v>15915913.139999999</v>
      </c>
      <c r="G435" s="52"/>
      <c r="N435" s="234"/>
      <c r="T435" s="234"/>
      <c r="U435" s="234"/>
      <c r="V435" s="234"/>
      <c r="W435" s="234"/>
      <c r="X435" s="234"/>
      <c r="Y435" s="234"/>
    </row>
    <row r="436" spans="1:25" ht="15.75">
      <c r="A436" s="364" t="s">
        <v>69</v>
      </c>
      <c r="B436" s="79">
        <v>162</v>
      </c>
      <c r="C436" s="79">
        <v>33629692.780000001</v>
      </c>
      <c r="D436" s="79">
        <v>0</v>
      </c>
      <c r="E436" s="79">
        <v>0</v>
      </c>
      <c r="F436" s="75">
        <f t="shared" si="34"/>
        <v>33629692.780000001</v>
      </c>
      <c r="G436" s="52"/>
      <c r="N436" s="234"/>
      <c r="T436" s="234"/>
      <c r="U436" s="234"/>
      <c r="V436" s="234"/>
      <c r="W436" s="234"/>
      <c r="X436" s="234"/>
      <c r="Y436" s="234"/>
    </row>
    <row r="437" spans="1:25" ht="15.75">
      <c r="A437" s="362" t="s">
        <v>169</v>
      </c>
      <c r="B437" s="79">
        <v>86</v>
      </c>
      <c r="C437" s="79">
        <v>80132041</v>
      </c>
      <c r="D437" s="79">
        <v>80132041</v>
      </c>
      <c r="E437" s="79">
        <v>0</v>
      </c>
      <c r="F437" s="75">
        <f t="shared" si="34"/>
        <v>160264082</v>
      </c>
      <c r="G437" s="52"/>
      <c r="N437" s="234"/>
      <c r="T437" s="234"/>
      <c r="U437" s="234"/>
      <c r="V437" s="234"/>
      <c r="W437" s="234"/>
      <c r="X437" s="234"/>
      <c r="Y437" s="234"/>
    </row>
    <row r="438" spans="1:25" ht="15.75">
      <c r="A438" s="58" t="s">
        <v>168</v>
      </c>
      <c r="B438" s="79">
        <v>58</v>
      </c>
      <c r="C438" s="79">
        <v>204114990.5</v>
      </c>
      <c r="D438" s="79">
        <v>0</v>
      </c>
      <c r="E438" s="79">
        <v>0</v>
      </c>
      <c r="F438" s="75">
        <f t="shared" si="34"/>
        <v>204114990.5</v>
      </c>
      <c r="N438" s="234"/>
      <c r="T438" s="234"/>
      <c r="U438" s="234"/>
      <c r="V438" s="234"/>
      <c r="W438" s="234"/>
      <c r="X438" s="234"/>
      <c r="Y438" s="234"/>
    </row>
    <row r="439" spans="1:25" ht="15.75">
      <c r="A439" s="58" t="s">
        <v>159</v>
      </c>
      <c r="B439" s="79">
        <v>1395</v>
      </c>
      <c r="C439" s="79">
        <v>574549157.5</v>
      </c>
      <c r="D439" s="79">
        <v>590886317.5</v>
      </c>
      <c r="E439" s="79">
        <v>0</v>
      </c>
      <c r="F439" s="75">
        <f t="shared" si="34"/>
        <v>1165435475</v>
      </c>
      <c r="N439" s="234"/>
      <c r="T439" s="234"/>
      <c r="U439" s="234"/>
      <c r="V439" s="234"/>
      <c r="W439" s="234"/>
      <c r="X439" s="234"/>
      <c r="Y439" s="234"/>
    </row>
    <row r="440" spans="1:25" ht="15.75">
      <c r="A440" s="235" t="s">
        <v>168</v>
      </c>
      <c r="B440" s="79">
        <v>22</v>
      </c>
      <c r="C440" s="79">
        <v>28212588</v>
      </c>
      <c r="D440" s="79">
        <v>0</v>
      </c>
      <c r="E440" s="79">
        <v>0</v>
      </c>
      <c r="F440" s="75">
        <f t="shared" si="34"/>
        <v>28212588</v>
      </c>
      <c r="N440" s="234"/>
      <c r="T440" s="234"/>
      <c r="U440" s="234"/>
      <c r="V440" s="234"/>
      <c r="W440" s="234"/>
      <c r="X440" s="234"/>
      <c r="Y440" s="234"/>
    </row>
    <row r="441" spans="1:25" ht="15.75">
      <c r="A441" s="235" t="s">
        <v>161</v>
      </c>
      <c r="B441" s="79">
        <v>184</v>
      </c>
      <c r="C441" s="79">
        <v>6003955809.0200005</v>
      </c>
      <c r="D441" s="79">
        <v>0</v>
      </c>
      <c r="E441" s="79">
        <v>0</v>
      </c>
      <c r="F441" s="75">
        <f t="shared" si="34"/>
        <v>6003955809.0200005</v>
      </c>
      <c r="N441" s="234"/>
      <c r="T441" s="234"/>
      <c r="U441" s="234"/>
      <c r="V441" s="234"/>
      <c r="W441" s="234"/>
      <c r="X441" s="234"/>
      <c r="Y441" s="234"/>
    </row>
    <row r="442" spans="1:25" ht="15.75">
      <c r="A442" s="362" t="s">
        <v>149</v>
      </c>
      <c r="B442" s="79">
        <v>2</v>
      </c>
      <c r="C442" s="79">
        <v>3497104.64</v>
      </c>
      <c r="D442" s="79">
        <v>0</v>
      </c>
      <c r="E442" s="79">
        <v>0</v>
      </c>
      <c r="F442" s="75">
        <f t="shared" si="34"/>
        <v>3497104.64</v>
      </c>
      <c r="N442" s="234"/>
      <c r="T442" s="234"/>
      <c r="U442" s="234"/>
      <c r="V442" s="234"/>
      <c r="W442" s="234"/>
      <c r="X442" s="234"/>
      <c r="Y442" s="234"/>
    </row>
    <row r="443" spans="1:25" ht="15.75">
      <c r="A443" s="362" t="s">
        <v>203</v>
      </c>
      <c r="B443" s="79">
        <v>10</v>
      </c>
      <c r="C443" s="79">
        <v>22608500</v>
      </c>
      <c r="D443" s="79">
        <v>22608500</v>
      </c>
      <c r="E443" s="79">
        <v>0</v>
      </c>
      <c r="F443" s="75">
        <f t="shared" si="34"/>
        <v>45217000</v>
      </c>
      <c r="N443" s="234"/>
      <c r="T443" s="234"/>
      <c r="U443" s="234"/>
      <c r="V443" s="234"/>
      <c r="W443" s="234"/>
      <c r="X443" s="234"/>
      <c r="Y443" s="234"/>
    </row>
    <row r="444" spans="1:25" ht="15.75">
      <c r="A444" s="362" t="s">
        <v>167</v>
      </c>
      <c r="B444" s="79">
        <v>26</v>
      </c>
      <c r="C444" s="79">
        <v>119392456</v>
      </c>
      <c r="D444" s="79">
        <v>0</v>
      </c>
      <c r="E444" s="79">
        <v>0</v>
      </c>
      <c r="F444" s="75">
        <f t="shared" si="34"/>
        <v>119392456</v>
      </c>
      <c r="N444" s="234"/>
      <c r="T444" s="234"/>
      <c r="U444" s="234"/>
      <c r="V444" s="234"/>
      <c r="W444" s="234"/>
      <c r="X444" s="234"/>
      <c r="Y444" s="234"/>
    </row>
    <row r="445" spans="1:25" ht="15.75">
      <c r="A445" s="362" t="s">
        <v>216</v>
      </c>
      <c r="B445" s="79">
        <v>28</v>
      </c>
      <c r="C445" s="79">
        <v>206712383</v>
      </c>
      <c r="D445" s="79">
        <v>0</v>
      </c>
      <c r="E445" s="79">
        <v>0</v>
      </c>
      <c r="F445" s="75">
        <f t="shared" si="34"/>
        <v>206712383</v>
      </c>
      <c r="N445" s="234"/>
      <c r="T445" s="234"/>
      <c r="U445" s="234"/>
      <c r="V445" s="234"/>
      <c r="W445" s="234"/>
      <c r="X445" s="234"/>
      <c r="Y445" s="234"/>
    </row>
    <row r="446" spans="1:25" ht="15.75">
      <c r="A446" s="340" t="s">
        <v>84</v>
      </c>
      <c r="B446" s="79">
        <v>60</v>
      </c>
      <c r="C446" s="79">
        <v>10328300.300000001</v>
      </c>
      <c r="D446" s="79">
        <v>10328300</v>
      </c>
      <c r="E446" s="79">
        <v>0</v>
      </c>
      <c r="F446" s="75">
        <f t="shared" si="34"/>
        <v>20656600.300000001</v>
      </c>
      <c r="N446" s="234"/>
      <c r="T446" s="234"/>
      <c r="U446" s="234"/>
      <c r="V446" s="234"/>
      <c r="W446" s="234"/>
      <c r="X446" s="234"/>
      <c r="Y446" s="234"/>
    </row>
    <row r="447" spans="1:25" ht="15.75">
      <c r="A447" s="364" t="s">
        <v>148</v>
      </c>
      <c r="B447" s="79">
        <v>115</v>
      </c>
      <c r="C447" s="79">
        <v>225815746.72</v>
      </c>
      <c r="D447" s="79">
        <v>337122040.99000001</v>
      </c>
      <c r="E447" s="79">
        <v>0</v>
      </c>
      <c r="F447" s="75">
        <f t="shared" si="34"/>
        <v>562937787.71000004</v>
      </c>
      <c r="N447" s="234"/>
      <c r="T447" s="234"/>
      <c r="U447" s="234"/>
      <c r="V447" s="234"/>
      <c r="W447" s="234"/>
      <c r="X447" s="234"/>
      <c r="Y447" s="234"/>
    </row>
    <row r="448" spans="1:25" ht="16.5" thickBot="1">
      <c r="A448" s="364" t="s">
        <v>147</v>
      </c>
      <c r="B448" s="79">
        <v>35499</v>
      </c>
      <c r="C448" s="79">
        <v>378391475.80000001</v>
      </c>
      <c r="D448" s="79">
        <v>360062977</v>
      </c>
      <c r="E448" s="79">
        <v>0</v>
      </c>
      <c r="F448" s="75">
        <f t="shared" si="34"/>
        <v>738454452.79999995</v>
      </c>
      <c r="N448" s="234"/>
      <c r="T448" s="234"/>
      <c r="U448" s="234"/>
      <c r="V448" s="234"/>
      <c r="W448" s="234"/>
      <c r="X448" s="234"/>
      <c r="Y448" s="234"/>
    </row>
    <row r="449" spans="1:25" ht="16.5" thickBot="1">
      <c r="A449" s="216" t="s">
        <v>141</v>
      </c>
      <c r="B449" s="217">
        <f>SUM(B431:B448)</f>
        <v>40698</v>
      </c>
      <c r="C449" s="217">
        <f>SUM(C431:C448)</f>
        <v>16095226859.939997</v>
      </c>
      <c r="D449" s="217">
        <f>SUM(D431:D448)</f>
        <v>7816714647.8100004</v>
      </c>
      <c r="E449" s="217">
        <f>SUM(E431:E448)</f>
        <v>625941233.78999996</v>
      </c>
      <c r="F449" s="217">
        <f>SUM(F431:F448)</f>
        <v>24537882741.540001</v>
      </c>
      <c r="N449" s="234"/>
      <c r="T449" s="234"/>
      <c r="U449" s="234"/>
      <c r="V449" s="234"/>
      <c r="W449" s="234"/>
      <c r="X449" s="234"/>
      <c r="Y449" s="234"/>
    </row>
    <row r="450" spans="1:25">
      <c r="N450" s="234"/>
      <c r="T450" s="234"/>
      <c r="U450" s="234"/>
      <c r="V450" s="234"/>
      <c r="W450" s="234"/>
      <c r="X450" s="234"/>
      <c r="Y450" s="234"/>
    </row>
    <row r="451" spans="1:25">
      <c r="N451" s="234"/>
      <c r="T451" s="234"/>
      <c r="U451" s="234"/>
      <c r="V451" s="234"/>
      <c r="W451" s="234"/>
      <c r="X451" s="234"/>
      <c r="Y451" s="234"/>
    </row>
    <row r="452" spans="1:25" ht="18.75" thickBot="1">
      <c r="G452" s="201"/>
    </row>
    <row r="453" spans="1:25" ht="18.75" thickBot="1">
      <c r="A453" s="135" t="s">
        <v>232</v>
      </c>
      <c r="B453" s="101" t="e">
        <f>+#REF!+#REF!+B400+B374+#REF!</f>
        <v>#REF!</v>
      </c>
      <c r="C453" s="365">
        <f>+C400+C374+C349+C297+C292+C266+C257+C227+C222+C204+C178+C154+C136+C107+C83+C72+C64+C42+C35+C427+C449</f>
        <v>83027373493.3237</v>
      </c>
      <c r="D453" s="365">
        <f>+D400+D374+D349+D297+D292+D266+D257+D227+D222+D204+D178+D154+D136+D107+D83+D72+D64+D42+D35+D427+D449</f>
        <v>47664439987.975586</v>
      </c>
      <c r="E453" s="365">
        <f>+E400+E374+E349+E297+E292+E266+E257+E227+E222+E204+E178+E154+E136+E107+E83+E72+E64+E42+E35+E427+E449</f>
        <v>1082053559.9649999</v>
      </c>
      <c r="F453" s="365">
        <f>+F400+F374+F349+F297+F292+F266+F257+F227+F222+F204+F178+F154+F136+F107+F83+F72+F64+F42+F35+F427+F449</f>
        <v>131773867041.26431</v>
      </c>
      <c r="G453" s="366"/>
    </row>
    <row r="454" spans="1:25">
      <c r="C454" s="306" t="e">
        <f>+C453-#REF!</f>
        <v>#REF!</v>
      </c>
      <c r="D454" s="306" t="e">
        <f>+D453-#REF!</f>
        <v>#REF!</v>
      </c>
      <c r="E454" s="306" t="e">
        <f>+E453-#REF!</f>
        <v>#REF!</v>
      </c>
      <c r="F454" s="306" t="e">
        <f>+F453-#REF!</f>
        <v>#REF!</v>
      </c>
      <c r="G454" s="366"/>
    </row>
    <row r="455" spans="1:25">
      <c r="B455" s="306"/>
      <c r="C455" s="306"/>
      <c r="D455" s="306"/>
      <c r="E455" s="306"/>
      <c r="F455" s="306"/>
      <c r="G455" s="367"/>
    </row>
    <row r="456" spans="1:25">
      <c r="B456" s="368"/>
      <c r="C456" s="368"/>
      <c r="D456" s="368"/>
      <c r="E456" s="368"/>
      <c r="F456" s="368"/>
    </row>
  </sheetData>
  <mergeCells count="29">
    <mergeCell ref="A403:F403"/>
    <mergeCell ref="A429:F429"/>
    <mergeCell ref="A206:F206"/>
    <mergeCell ref="A224:F224"/>
    <mergeCell ref="A229:F229"/>
    <mergeCell ref="A259:F259"/>
    <mergeCell ref="A268:F268"/>
    <mergeCell ref="H170:I170"/>
    <mergeCell ref="A180:F180"/>
    <mergeCell ref="A299:F299"/>
    <mergeCell ref="A352:F352"/>
    <mergeCell ref="A376:F376"/>
    <mergeCell ref="A74:F74"/>
    <mergeCell ref="A294:F294"/>
    <mergeCell ref="A85:F85"/>
    <mergeCell ref="A109:F109"/>
    <mergeCell ref="A138:F138"/>
    <mergeCell ref="A156:F156"/>
    <mergeCell ref="U6:X6"/>
    <mergeCell ref="Z6:AC6"/>
    <mergeCell ref="A37:F37"/>
    <mergeCell ref="A44:F44"/>
    <mergeCell ref="A66:F66"/>
    <mergeCell ref="A3:F4"/>
    <mergeCell ref="H3:M4"/>
    <mergeCell ref="O3:S4"/>
    <mergeCell ref="A6:F6"/>
    <mergeCell ref="H6:M6"/>
    <mergeCell ref="O6:S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9" tint="-0.249977111117893"/>
  </sheetPr>
  <dimension ref="B2:X462"/>
  <sheetViews>
    <sheetView topLeftCell="A445" zoomScaleNormal="100" workbookViewId="0">
      <selection activeCell="D460" sqref="D460"/>
    </sheetView>
  </sheetViews>
  <sheetFormatPr baseColWidth="10" defaultRowHeight="13.5"/>
  <cols>
    <col min="1" max="1" width="3.5703125" style="20" customWidth="1"/>
    <col min="2" max="2" width="32.5703125" style="20" customWidth="1"/>
    <col min="3" max="3" width="18.42578125" style="20" hidden="1" customWidth="1"/>
    <col min="4" max="4" width="20" style="20" bestFit="1" customWidth="1"/>
    <col min="5" max="5" width="20.28515625" style="20" bestFit="1" customWidth="1"/>
    <col min="6" max="6" width="19" style="20" bestFit="1" customWidth="1"/>
    <col min="7" max="7" width="20.42578125" style="20" bestFit="1" customWidth="1"/>
    <col min="8" max="8" width="20.42578125" style="21" customWidth="1"/>
    <col min="9" max="9" width="27.42578125" style="20" customWidth="1"/>
    <col min="10" max="10" width="28.5703125" style="20" customWidth="1"/>
    <col min="11" max="11" width="20" style="20" bestFit="1" customWidth="1"/>
    <col min="12" max="12" width="20.28515625" style="20" bestFit="1" customWidth="1"/>
    <col min="13" max="13" width="20.5703125" style="20" bestFit="1" customWidth="1"/>
    <col min="14" max="14" width="20.42578125" style="20" bestFit="1" customWidth="1"/>
    <col min="15" max="15" width="26" style="20" bestFit="1" customWidth="1"/>
    <col min="16" max="16" width="24.42578125" style="20" bestFit="1" customWidth="1"/>
    <col min="17" max="17" width="20.85546875" style="20" bestFit="1" customWidth="1"/>
    <col min="18" max="18" width="20.28515625" style="20" bestFit="1" customWidth="1"/>
    <col min="19" max="19" width="19" style="20" bestFit="1" customWidth="1"/>
    <col min="20" max="20" width="20.140625" style="20" bestFit="1" customWidth="1"/>
    <col min="21" max="16384" width="11.42578125" style="20"/>
  </cols>
  <sheetData>
    <row r="2" spans="2:21" ht="14.25" thickBot="1"/>
    <row r="3" spans="2:21" ht="27">
      <c r="B3" s="724" t="s">
        <v>231</v>
      </c>
      <c r="C3" s="725"/>
      <c r="D3" s="725"/>
      <c r="E3" s="725"/>
      <c r="F3" s="725"/>
      <c r="G3" s="726"/>
      <c r="H3" s="186"/>
      <c r="I3" s="724" t="s">
        <v>231</v>
      </c>
      <c r="J3" s="725"/>
      <c r="K3" s="725"/>
      <c r="L3" s="725"/>
      <c r="M3" s="725"/>
      <c r="N3" s="726"/>
      <c r="P3" s="724" t="s">
        <v>231</v>
      </c>
      <c r="Q3" s="733"/>
      <c r="R3" s="733"/>
      <c r="S3" s="733"/>
      <c r="T3" s="734"/>
    </row>
    <row r="4" spans="2:21" ht="27.75" thickBot="1">
      <c r="B4" s="727"/>
      <c r="C4" s="728"/>
      <c r="D4" s="728"/>
      <c r="E4" s="728"/>
      <c r="F4" s="728"/>
      <c r="G4" s="729"/>
      <c r="H4" s="186"/>
      <c r="I4" s="727"/>
      <c r="J4" s="728"/>
      <c r="K4" s="728"/>
      <c r="L4" s="728"/>
      <c r="M4" s="728"/>
      <c r="N4" s="729"/>
      <c r="P4" s="735"/>
      <c r="Q4" s="736"/>
      <c r="R4" s="736"/>
      <c r="S4" s="736"/>
      <c r="T4" s="737"/>
    </row>
    <row r="5" spans="2:21" ht="14.25" thickBot="1"/>
    <row r="6" spans="2:21" ht="54" customHeight="1" thickBot="1">
      <c r="B6" s="712" t="s">
        <v>213</v>
      </c>
      <c r="C6" s="713"/>
      <c r="D6" s="713"/>
      <c r="E6" s="713"/>
      <c r="F6" s="713"/>
      <c r="G6" s="714"/>
      <c r="H6" s="187"/>
      <c r="I6" s="715" t="s">
        <v>253</v>
      </c>
      <c r="J6" s="716"/>
      <c r="K6" s="716"/>
      <c r="L6" s="716"/>
      <c r="M6" s="716"/>
      <c r="N6" s="717"/>
      <c r="P6" s="730" t="s">
        <v>252</v>
      </c>
      <c r="Q6" s="731"/>
      <c r="R6" s="731"/>
      <c r="S6" s="731"/>
      <c r="T6" s="732"/>
    </row>
    <row r="7" spans="2:21" s="140" customFormat="1" ht="27.75" thickBot="1">
      <c r="B7" s="152" t="s">
        <v>142</v>
      </c>
      <c r="C7" s="137" t="s">
        <v>171</v>
      </c>
      <c r="D7" s="138" t="s">
        <v>214</v>
      </c>
      <c r="E7" s="153" t="s">
        <v>137</v>
      </c>
      <c r="F7" s="137" t="s">
        <v>201</v>
      </c>
      <c r="G7" s="138" t="s">
        <v>135</v>
      </c>
      <c r="H7" s="188"/>
      <c r="I7" s="181" t="s">
        <v>142</v>
      </c>
      <c r="J7" s="204" t="s">
        <v>247</v>
      </c>
      <c r="K7" s="182" t="s">
        <v>214</v>
      </c>
      <c r="L7" s="182" t="s">
        <v>137</v>
      </c>
      <c r="M7" s="182" t="s">
        <v>201</v>
      </c>
      <c r="N7" s="182" t="s">
        <v>135</v>
      </c>
      <c r="P7" s="181" t="s">
        <v>142</v>
      </c>
      <c r="Q7" s="182" t="s">
        <v>214</v>
      </c>
      <c r="R7" s="182" t="s">
        <v>137</v>
      </c>
      <c r="S7" s="182" t="s">
        <v>201</v>
      </c>
      <c r="T7" s="182" t="s">
        <v>135</v>
      </c>
    </row>
    <row r="8" spans="2:21">
      <c r="B8" s="180" t="s">
        <v>71</v>
      </c>
      <c r="C8" s="105"/>
      <c r="D8" s="3">
        <v>312508900</v>
      </c>
      <c r="E8" s="3">
        <v>133932500</v>
      </c>
      <c r="F8" s="3">
        <v>0</v>
      </c>
      <c r="G8" s="9">
        <f>SUM(D8:E8)</f>
        <v>446441400</v>
      </c>
      <c r="H8" s="183"/>
      <c r="I8" s="180" t="s">
        <v>206</v>
      </c>
      <c r="J8" s="205" t="s">
        <v>0</v>
      </c>
      <c r="K8" s="180">
        <f t="shared" ref="K8:K39" ca="1" si="0">+SUMIF($B$8:$G$459,$I$8:$I$169,$D$8:$D$459)</f>
        <v>1081500</v>
      </c>
      <c r="L8" s="180">
        <f t="shared" ref="L8:L39" ca="1" si="1">+SUMIF($B$6:$G$459,$I$8:$I$169,$E$6:$E$459)</f>
        <v>1081500</v>
      </c>
      <c r="M8" s="180">
        <f t="shared" ref="M8:M39" ca="1" si="2">+SUMIF($B$6:$G$459,$I$8:$I$169,$F$6:$F$459)</f>
        <v>0</v>
      </c>
      <c r="N8" s="98">
        <f t="shared" ref="N8:N39" ca="1" si="3">SUM(K8:M8)</f>
        <v>2163000</v>
      </c>
      <c r="O8" s="20">
        <v>1</v>
      </c>
      <c r="P8" s="180" t="s">
        <v>0</v>
      </c>
      <c r="Q8" s="180">
        <f t="shared" ref="Q8:Q39" ca="1" si="4">+SUMIF($J$8:$N$170,$P$8:$P$60,$K$8:$K$170)</f>
        <v>7365655</v>
      </c>
      <c r="R8" s="180">
        <f t="shared" ref="R8:R39" ca="1" si="5">+SUMIF($J$8:$N$170,$P$8:$P$60,$L$8:$L$170)</f>
        <v>7365655</v>
      </c>
      <c r="S8" s="180">
        <f t="shared" ref="S8:S39" ca="1" si="6">+SUMIF($J$8:$N$170,$P$8:$P$60,$M$8:$M$170)</f>
        <v>0</v>
      </c>
      <c r="T8" s="98">
        <f ca="1">SUM(Q8:S8)</f>
        <v>14731310</v>
      </c>
      <c r="U8" s="206"/>
    </row>
    <row r="9" spans="2:21">
      <c r="B9" s="180" t="s">
        <v>176</v>
      </c>
      <c r="C9" s="105"/>
      <c r="D9" s="3">
        <v>23100000</v>
      </c>
      <c r="E9" s="3">
        <v>9900000</v>
      </c>
      <c r="F9" s="3">
        <v>0</v>
      </c>
      <c r="G9" s="9">
        <f t="shared" ref="G9:G34" si="7">SUM(D9:E9)</f>
        <v>33000000</v>
      </c>
      <c r="H9" s="183"/>
      <c r="I9" s="180" t="s">
        <v>0</v>
      </c>
      <c r="J9" s="205" t="s">
        <v>0</v>
      </c>
      <c r="K9" s="180">
        <f t="shared" ca="1" si="0"/>
        <v>6284155</v>
      </c>
      <c r="L9" s="180">
        <f t="shared" ca="1" si="1"/>
        <v>6284155</v>
      </c>
      <c r="M9" s="180">
        <f t="shared" ca="1" si="2"/>
        <v>0</v>
      </c>
      <c r="N9" s="98">
        <f t="shared" ca="1" si="3"/>
        <v>12568310</v>
      </c>
      <c r="O9" s="20">
        <v>2</v>
      </c>
      <c r="P9" s="180" t="s">
        <v>9</v>
      </c>
      <c r="Q9" s="180">
        <f t="shared" ca="1" si="4"/>
        <v>84394958</v>
      </c>
      <c r="R9" s="180">
        <f t="shared" ca="1" si="5"/>
        <v>51876478.5</v>
      </c>
      <c r="S9" s="180">
        <f t="shared" ca="1" si="6"/>
        <v>0</v>
      </c>
      <c r="T9" s="98">
        <f t="shared" ref="T9:T60" ca="1" si="8">SUM(Q9:S9)</f>
        <v>136271436.5</v>
      </c>
    </row>
    <row r="10" spans="2:21">
      <c r="B10" s="180" t="s">
        <v>72</v>
      </c>
      <c r="C10" s="105"/>
      <c r="D10" s="3">
        <v>55293000</v>
      </c>
      <c r="E10" s="3">
        <v>23697000</v>
      </c>
      <c r="F10" s="3">
        <v>0</v>
      </c>
      <c r="G10" s="9">
        <f t="shared" si="7"/>
        <v>78990000</v>
      </c>
      <c r="H10" s="183"/>
      <c r="I10" s="180" t="s">
        <v>32</v>
      </c>
      <c r="J10" s="205" t="s">
        <v>9</v>
      </c>
      <c r="K10" s="180">
        <f t="shared" ca="1" si="0"/>
        <v>25630337</v>
      </c>
      <c r="L10" s="180">
        <f t="shared" ca="1" si="1"/>
        <v>25630337</v>
      </c>
      <c r="M10" s="180">
        <f t="shared" ca="1" si="2"/>
        <v>0</v>
      </c>
      <c r="N10" s="98">
        <f t="shared" ca="1" si="3"/>
        <v>51260674</v>
      </c>
      <c r="O10" s="20">
        <v>3</v>
      </c>
      <c r="P10" s="180" t="s">
        <v>248</v>
      </c>
      <c r="Q10" s="180">
        <f t="shared" ca="1" si="4"/>
        <v>122493939.65000001</v>
      </c>
      <c r="R10" s="180">
        <f t="shared" ca="1" si="5"/>
        <v>0</v>
      </c>
      <c r="S10" s="180">
        <f t="shared" ca="1" si="6"/>
        <v>0</v>
      </c>
      <c r="T10" s="98">
        <f t="shared" ca="1" si="8"/>
        <v>122493939.65000001</v>
      </c>
    </row>
    <row r="11" spans="2:21">
      <c r="B11" s="180" t="s">
        <v>177</v>
      </c>
      <c r="C11" s="105"/>
      <c r="D11" s="3">
        <v>11025000</v>
      </c>
      <c r="E11" s="3">
        <v>4725000</v>
      </c>
      <c r="F11" s="3">
        <v>0</v>
      </c>
      <c r="G11" s="9">
        <f t="shared" si="7"/>
        <v>15750000</v>
      </c>
      <c r="H11" s="183"/>
      <c r="I11" s="180" t="s">
        <v>9</v>
      </c>
      <c r="J11" s="205" t="s">
        <v>9</v>
      </c>
      <c r="K11" s="180">
        <f t="shared" ca="1" si="0"/>
        <v>58764621</v>
      </c>
      <c r="L11" s="180">
        <f t="shared" ca="1" si="1"/>
        <v>26246141.5</v>
      </c>
      <c r="M11" s="180">
        <f t="shared" ca="1" si="2"/>
        <v>0</v>
      </c>
      <c r="N11" s="98">
        <f t="shared" ca="1" si="3"/>
        <v>85010762.5</v>
      </c>
      <c r="O11" s="20">
        <v>4</v>
      </c>
      <c r="P11" s="180" t="s">
        <v>176</v>
      </c>
      <c r="Q11" s="180">
        <f t="shared" ca="1" si="4"/>
        <v>338724700</v>
      </c>
      <c r="R11" s="180">
        <f t="shared" ca="1" si="5"/>
        <v>145167800</v>
      </c>
      <c r="S11" s="180">
        <f t="shared" ca="1" si="6"/>
        <v>0</v>
      </c>
      <c r="T11" s="98">
        <f t="shared" ca="1" si="8"/>
        <v>483892500</v>
      </c>
    </row>
    <row r="12" spans="2:21">
      <c r="B12" s="180" t="s">
        <v>68</v>
      </c>
      <c r="C12" s="106"/>
      <c r="D12" s="3">
        <v>370028000</v>
      </c>
      <c r="E12" s="3">
        <v>99160200</v>
      </c>
      <c r="F12" s="3">
        <v>0</v>
      </c>
      <c r="G12" s="9">
        <f t="shared" si="7"/>
        <v>469188200</v>
      </c>
      <c r="H12" s="183"/>
      <c r="I12" s="180" t="s">
        <v>28</v>
      </c>
      <c r="J12" s="205" t="s">
        <v>248</v>
      </c>
      <c r="K12" s="180">
        <f t="shared" ca="1" si="0"/>
        <v>17269237.5</v>
      </c>
      <c r="L12" s="180">
        <f t="shared" ca="1" si="1"/>
        <v>0</v>
      </c>
      <c r="M12" s="180">
        <f t="shared" ca="1" si="2"/>
        <v>0</v>
      </c>
      <c r="N12" s="98">
        <f t="shared" ca="1" si="3"/>
        <v>17269237.5</v>
      </c>
      <c r="O12" s="20">
        <v>5</v>
      </c>
      <c r="P12" s="180" t="s">
        <v>249</v>
      </c>
      <c r="Q12" s="180">
        <f t="shared" ca="1" si="4"/>
        <v>390501780</v>
      </c>
      <c r="R12" s="180">
        <f t="shared" ca="1" si="5"/>
        <v>166969280</v>
      </c>
      <c r="S12" s="180">
        <f t="shared" ca="1" si="6"/>
        <v>0</v>
      </c>
      <c r="T12" s="98">
        <f t="shared" ca="1" si="8"/>
        <v>557471060</v>
      </c>
    </row>
    <row r="13" spans="2:21">
      <c r="B13" s="180" t="s">
        <v>47</v>
      </c>
      <c r="C13" s="105"/>
      <c r="D13" s="3">
        <v>2097760300</v>
      </c>
      <c r="E13" s="3">
        <v>490435880</v>
      </c>
      <c r="F13" s="3">
        <v>0</v>
      </c>
      <c r="G13" s="9">
        <f t="shared" si="7"/>
        <v>2588196180</v>
      </c>
      <c r="H13" s="183"/>
      <c r="I13" s="180" t="s">
        <v>178</v>
      </c>
      <c r="J13" s="205" t="s">
        <v>248</v>
      </c>
      <c r="K13" s="180">
        <f t="shared" ca="1" si="0"/>
        <v>16564975</v>
      </c>
      <c r="L13" s="180">
        <f t="shared" ca="1" si="1"/>
        <v>0</v>
      </c>
      <c r="M13" s="180">
        <f t="shared" ca="1" si="2"/>
        <v>0</v>
      </c>
      <c r="N13" s="98">
        <f t="shared" ca="1" si="3"/>
        <v>16564975</v>
      </c>
      <c r="O13" s="20">
        <v>6</v>
      </c>
      <c r="P13" s="180" t="s">
        <v>177</v>
      </c>
      <c r="Q13" s="180">
        <f t="shared" ca="1" si="4"/>
        <v>115513800</v>
      </c>
      <c r="R13" s="180">
        <f t="shared" ca="1" si="5"/>
        <v>49452600</v>
      </c>
      <c r="S13" s="180">
        <f t="shared" ca="1" si="6"/>
        <v>0</v>
      </c>
      <c r="T13" s="98">
        <f t="shared" ca="1" si="8"/>
        <v>164966400</v>
      </c>
    </row>
    <row r="14" spans="2:21">
      <c r="B14" s="180" t="s">
        <v>73</v>
      </c>
      <c r="C14" s="106"/>
      <c r="D14" s="3">
        <v>11795000</v>
      </c>
      <c r="E14" s="3">
        <v>3630000</v>
      </c>
      <c r="F14" s="3">
        <v>0</v>
      </c>
      <c r="G14" s="9">
        <f t="shared" si="7"/>
        <v>15425000</v>
      </c>
      <c r="H14" s="183"/>
      <c r="I14" s="180" t="s">
        <v>30</v>
      </c>
      <c r="J14" s="205" t="s">
        <v>248</v>
      </c>
      <c r="K14" s="180">
        <f t="shared" ca="1" si="0"/>
        <v>88659727.150000006</v>
      </c>
      <c r="L14" s="180">
        <f t="shared" ca="1" si="1"/>
        <v>0</v>
      </c>
      <c r="M14" s="180">
        <f t="shared" ca="1" si="2"/>
        <v>0</v>
      </c>
      <c r="N14" s="98">
        <f t="shared" ca="1" si="3"/>
        <v>88659727.150000006</v>
      </c>
      <c r="O14" s="20">
        <v>7</v>
      </c>
      <c r="P14" s="180" t="s">
        <v>105</v>
      </c>
      <c r="Q14" s="180">
        <f t="shared" ca="1" si="4"/>
        <v>21011350</v>
      </c>
      <c r="R14" s="180">
        <f t="shared" ca="1" si="5"/>
        <v>10749180</v>
      </c>
      <c r="S14" s="180">
        <f t="shared" ca="1" si="6"/>
        <v>0</v>
      </c>
      <c r="T14" s="98">
        <f t="shared" ca="1" si="8"/>
        <v>31760530</v>
      </c>
    </row>
    <row r="15" spans="2:21">
      <c r="B15" s="180" t="s">
        <v>79</v>
      </c>
      <c r="C15" s="106"/>
      <c r="D15" s="3">
        <v>6810000</v>
      </c>
      <c r="E15" s="3">
        <v>0</v>
      </c>
      <c r="F15" s="3">
        <v>0</v>
      </c>
      <c r="G15" s="9">
        <f t="shared" si="7"/>
        <v>6810000</v>
      </c>
      <c r="H15" s="183"/>
      <c r="I15" s="180" t="s">
        <v>71</v>
      </c>
      <c r="J15" s="205" t="s">
        <v>176</v>
      </c>
      <c r="K15" s="180">
        <f t="shared" ca="1" si="0"/>
        <v>315624700</v>
      </c>
      <c r="L15" s="180">
        <f t="shared" ca="1" si="1"/>
        <v>135267800</v>
      </c>
      <c r="M15" s="180">
        <f t="shared" ca="1" si="2"/>
        <v>0</v>
      </c>
      <c r="N15" s="98">
        <f t="shared" ca="1" si="3"/>
        <v>450892500</v>
      </c>
      <c r="O15" s="20">
        <v>8</v>
      </c>
      <c r="P15" s="180" t="s">
        <v>241</v>
      </c>
      <c r="Q15" s="180">
        <f t="shared" ca="1" si="4"/>
        <v>554000</v>
      </c>
      <c r="R15" s="180">
        <f t="shared" ca="1" si="5"/>
        <v>992000</v>
      </c>
      <c r="S15" s="180">
        <f t="shared" ca="1" si="6"/>
        <v>0</v>
      </c>
      <c r="T15" s="98">
        <f t="shared" ca="1" si="8"/>
        <v>1546000</v>
      </c>
    </row>
    <row r="16" spans="2:21">
      <c r="B16" s="180" t="s">
        <v>86</v>
      </c>
      <c r="C16" s="106"/>
      <c r="D16" s="3">
        <v>81083900</v>
      </c>
      <c r="E16" s="3">
        <v>0</v>
      </c>
      <c r="F16" s="3">
        <v>0</v>
      </c>
      <c r="G16" s="9">
        <f t="shared" si="7"/>
        <v>81083900</v>
      </c>
      <c r="H16" s="183"/>
      <c r="I16" s="180" t="s">
        <v>176</v>
      </c>
      <c r="J16" s="205" t="s">
        <v>176</v>
      </c>
      <c r="K16" s="180">
        <f t="shared" ca="1" si="0"/>
        <v>23100000</v>
      </c>
      <c r="L16" s="180">
        <f t="shared" ca="1" si="1"/>
        <v>9900000</v>
      </c>
      <c r="M16" s="180">
        <f t="shared" ca="1" si="2"/>
        <v>0</v>
      </c>
      <c r="N16" s="98">
        <f t="shared" ca="1" si="3"/>
        <v>33000000</v>
      </c>
      <c r="O16" s="20">
        <v>9</v>
      </c>
      <c r="P16" s="180" t="s">
        <v>111</v>
      </c>
      <c r="Q16" s="180">
        <f t="shared" ca="1" si="4"/>
        <v>59607981</v>
      </c>
      <c r="R16" s="180">
        <f t="shared" ca="1" si="5"/>
        <v>0</v>
      </c>
      <c r="S16" s="180">
        <f t="shared" ca="1" si="6"/>
        <v>0</v>
      </c>
      <c r="T16" s="98">
        <f t="shared" ca="1" si="8"/>
        <v>59607981</v>
      </c>
    </row>
    <row r="17" spans="2:20">
      <c r="B17" s="180" t="s">
        <v>81</v>
      </c>
      <c r="C17" s="105"/>
      <c r="D17" s="3">
        <v>123483000</v>
      </c>
      <c r="E17" s="3">
        <v>320000</v>
      </c>
      <c r="F17" s="3">
        <v>0</v>
      </c>
      <c r="G17" s="9">
        <f t="shared" si="7"/>
        <v>123803000</v>
      </c>
      <c r="H17" s="183"/>
      <c r="I17" s="180" t="s">
        <v>88</v>
      </c>
      <c r="J17" s="205" t="s">
        <v>249</v>
      </c>
      <c r="K17" s="180">
        <f t="shared" ca="1" si="0"/>
        <v>386775680</v>
      </c>
      <c r="L17" s="180">
        <f t="shared" ca="1" si="1"/>
        <v>165077880</v>
      </c>
      <c r="M17" s="180">
        <f t="shared" ca="1" si="2"/>
        <v>0</v>
      </c>
      <c r="N17" s="98">
        <f t="shared" ca="1" si="3"/>
        <v>551853560</v>
      </c>
      <c r="O17" s="20">
        <v>10</v>
      </c>
      <c r="P17" s="180" t="s">
        <v>127</v>
      </c>
      <c r="Q17" s="180">
        <f t="shared" ca="1" si="4"/>
        <v>26441953335.121048</v>
      </c>
      <c r="R17" s="180">
        <f t="shared" ca="1" si="5"/>
        <v>25348934986.47105</v>
      </c>
      <c r="S17" s="180">
        <f t="shared" ca="1" si="6"/>
        <v>0</v>
      </c>
      <c r="T17" s="98">
        <f t="shared" ca="1" si="8"/>
        <v>51790888321.592102</v>
      </c>
    </row>
    <row r="18" spans="2:20">
      <c r="B18" s="180" t="s">
        <v>80</v>
      </c>
      <c r="C18" s="105"/>
      <c r="D18" s="3">
        <v>379528700</v>
      </c>
      <c r="E18" s="3">
        <v>0</v>
      </c>
      <c r="F18" s="3">
        <v>0</v>
      </c>
      <c r="G18" s="9">
        <f t="shared" si="7"/>
        <v>379528700</v>
      </c>
      <c r="H18" s="183"/>
      <c r="I18" s="180" t="s">
        <v>95</v>
      </c>
      <c r="J18" s="205" t="s">
        <v>249</v>
      </c>
      <c r="K18" s="180">
        <f t="shared" ca="1" si="0"/>
        <v>3262300</v>
      </c>
      <c r="L18" s="180">
        <f t="shared" ca="1" si="1"/>
        <v>1692600</v>
      </c>
      <c r="M18" s="180">
        <f t="shared" ca="1" si="2"/>
        <v>0</v>
      </c>
      <c r="N18" s="98">
        <f t="shared" ca="1" si="3"/>
        <v>4954900</v>
      </c>
      <c r="O18" s="20">
        <v>11</v>
      </c>
      <c r="P18" s="180" t="s">
        <v>155</v>
      </c>
      <c r="Q18" s="180">
        <f t="shared" ca="1" si="4"/>
        <v>11499026931.268999</v>
      </c>
      <c r="R18" s="180">
        <f t="shared" ca="1" si="5"/>
        <v>0</v>
      </c>
      <c r="S18" s="180">
        <f t="shared" ca="1" si="6"/>
        <v>1042638606.605</v>
      </c>
      <c r="T18" s="98">
        <f t="shared" ca="1" si="8"/>
        <v>12541665537.873999</v>
      </c>
    </row>
    <row r="19" spans="2:20">
      <c r="B19" s="180" t="s">
        <v>76</v>
      </c>
      <c r="C19" s="106"/>
      <c r="D19" s="3">
        <v>76741000</v>
      </c>
      <c r="E19" s="3">
        <v>57871000</v>
      </c>
      <c r="F19" s="3">
        <v>0</v>
      </c>
      <c r="G19" s="9">
        <f t="shared" si="7"/>
        <v>134612000</v>
      </c>
      <c r="H19" s="183"/>
      <c r="I19" s="180" t="s">
        <v>72</v>
      </c>
      <c r="J19" s="205" t="s">
        <v>177</v>
      </c>
      <c r="K19" s="180">
        <f t="shared" ca="1" si="0"/>
        <v>104488800</v>
      </c>
      <c r="L19" s="180">
        <f t="shared" ca="1" si="1"/>
        <v>44727600</v>
      </c>
      <c r="M19" s="180">
        <f t="shared" ca="1" si="2"/>
        <v>0</v>
      </c>
      <c r="N19" s="98">
        <f t="shared" ca="1" si="3"/>
        <v>149216400</v>
      </c>
      <c r="O19" s="20">
        <v>12</v>
      </c>
      <c r="P19" s="180" t="s">
        <v>157</v>
      </c>
      <c r="Q19" s="180">
        <f t="shared" ca="1" si="4"/>
        <v>656134218.86065996</v>
      </c>
      <c r="R19" s="180">
        <f t="shared" ca="1" si="5"/>
        <v>999261791.45164013</v>
      </c>
      <c r="S19" s="180">
        <f t="shared" ca="1" si="6"/>
        <v>0</v>
      </c>
      <c r="T19" s="98">
        <f t="shared" ca="1" si="8"/>
        <v>1655396010.3123002</v>
      </c>
    </row>
    <row r="20" spans="2:20">
      <c r="B20" s="180" t="s">
        <v>163</v>
      </c>
      <c r="C20" s="106"/>
      <c r="D20" s="3">
        <v>288855000</v>
      </c>
      <c r="E20" s="3">
        <v>130525000</v>
      </c>
      <c r="F20" s="3">
        <v>0</v>
      </c>
      <c r="G20" s="9">
        <f t="shared" si="7"/>
        <v>419380000</v>
      </c>
      <c r="H20" s="183"/>
      <c r="I20" s="180" t="s">
        <v>177</v>
      </c>
      <c r="J20" s="205" t="s">
        <v>177</v>
      </c>
      <c r="K20" s="180">
        <f t="shared" ca="1" si="0"/>
        <v>11025000</v>
      </c>
      <c r="L20" s="180">
        <f t="shared" ca="1" si="1"/>
        <v>4725000</v>
      </c>
      <c r="M20" s="180">
        <f t="shared" ca="1" si="2"/>
        <v>0</v>
      </c>
      <c r="N20" s="98">
        <f t="shared" ca="1" si="3"/>
        <v>15750000</v>
      </c>
      <c r="O20" s="20">
        <v>13</v>
      </c>
      <c r="P20" s="180" t="s">
        <v>73</v>
      </c>
      <c r="Q20" s="180">
        <f t="shared" ca="1" si="4"/>
        <v>11795000</v>
      </c>
      <c r="R20" s="180">
        <f t="shared" ca="1" si="5"/>
        <v>3630000</v>
      </c>
      <c r="S20" s="180">
        <f t="shared" ca="1" si="6"/>
        <v>0</v>
      </c>
      <c r="T20" s="98">
        <f t="shared" ca="1" si="8"/>
        <v>15425000</v>
      </c>
    </row>
    <row r="21" spans="2:20">
      <c r="B21" s="180" t="s">
        <v>69</v>
      </c>
      <c r="C21" s="106"/>
      <c r="D21" s="3">
        <v>8040900</v>
      </c>
      <c r="E21" s="3">
        <v>0</v>
      </c>
      <c r="F21" s="3">
        <v>0</v>
      </c>
      <c r="G21" s="9">
        <f t="shared" si="7"/>
        <v>8040900</v>
      </c>
      <c r="H21" s="183"/>
      <c r="I21" s="180" t="s">
        <v>87</v>
      </c>
      <c r="J21" s="205" t="s">
        <v>240</v>
      </c>
      <c r="K21" s="180">
        <f t="shared" ca="1" si="0"/>
        <v>463800</v>
      </c>
      <c r="L21" s="180">
        <f t="shared" ca="1" si="1"/>
        <v>198800</v>
      </c>
      <c r="M21" s="180">
        <f t="shared" ca="1" si="2"/>
        <v>0</v>
      </c>
      <c r="N21" s="98">
        <f t="shared" ca="1" si="3"/>
        <v>662600</v>
      </c>
      <c r="O21" s="20">
        <v>14</v>
      </c>
      <c r="P21" s="180" t="s">
        <v>16</v>
      </c>
      <c r="Q21" s="180">
        <f t="shared" ca="1" si="4"/>
        <v>687303921.78999996</v>
      </c>
      <c r="R21" s="180">
        <f t="shared" ca="1" si="5"/>
        <v>0</v>
      </c>
      <c r="S21" s="180">
        <f t="shared" ca="1" si="6"/>
        <v>39414953.359999999</v>
      </c>
      <c r="T21" s="98">
        <f t="shared" ca="1" si="8"/>
        <v>726718875.14999998</v>
      </c>
    </row>
    <row r="22" spans="2:20">
      <c r="B22" s="180" t="s">
        <v>82</v>
      </c>
      <c r="C22" s="106"/>
      <c r="D22" s="3">
        <v>651645400</v>
      </c>
      <c r="E22" s="3">
        <v>0</v>
      </c>
      <c r="F22" s="3">
        <v>0</v>
      </c>
      <c r="G22" s="9">
        <f t="shared" si="7"/>
        <v>651645400</v>
      </c>
      <c r="H22" s="183"/>
      <c r="I22" s="180" t="s">
        <v>105</v>
      </c>
      <c r="J22" s="205" t="s">
        <v>105</v>
      </c>
      <c r="K22" s="180">
        <f t="shared" ca="1" si="0"/>
        <v>6413500</v>
      </c>
      <c r="L22" s="180">
        <f t="shared" ca="1" si="1"/>
        <v>9405200</v>
      </c>
      <c r="M22" s="180">
        <f t="shared" ca="1" si="2"/>
        <v>0</v>
      </c>
      <c r="N22" s="98">
        <f t="shared" ca="1" si="3"/>
        <v>15818700</v>
      </c>
      <c r="O22" s="20">
        <v>15</v>
      </c>
      <c r="P22" s="180" t="s">
        <v>158</v>
      </c>
      <c r="Q22" s="180">
        <f t="shared" ca="1" si="4"/>
        <v>1393938767.75</v>
      </c>
      <c r="R22" s="180">
        <f t="shared" ca="1" si="5"/>
        <v>598834867.75</v>
      </c>
      <c r="S22" s="180">
        <f t="shared" ca="1" si="6"/>
        <v>0</v>
      </c>
      <c r="T22" s="98">
        <f t="shared" ca="1" si="8"/>
        <v>1992773635.5</v>
      </c>
    </row>
    <row r="23" spans="2:20">
      <c r="B23" s="180" t="s">
        <v>159</v>
      </c>
      <c r="C23" s="105"/>
      <c r="D23" s="3">
        <v>853837700</v>
      </c>
      <c r="E23" s="3">
        <v>160958900</v>
      </c>
      <c r="F23" s="3">
        <v>0</v>
      </c>
      <c r="G23" s="9">
        <f t="shared" si="7"/>
        <v>1014796600</v>
      </c>
      <c r="H23" s="183"/>
      <c r="I23" s="180" t="s">
        <v>106</v>
      </c>
      <c r="J23" s="205" t="s">
        <v>111</v>
      </c>
      <c r="K23" s="180">
        <f t="shared" ca="1" si="0"/>
        <v>19530000</v>
      </c>
      <c r="L23" s="180">
        <f t="shared" ca="1" si="1"/>
        <v>0</v>
      </c>
      <c r="M23" s="180">
        <f t="shared" ca="1" si="2"/>
        <v>0</v>
      </c>
      <c r="N23" s="98">
        <f t="shared" ca="1" si="3"/>
        <v>19530000</v>
      </c>
      <c r="O23" s="20">
        <v>16</v>
      </c>
      <c r="P23" s="180" t="s">
        <v>122</v>
      </c>
      <c r="Q23" s="180">
        <f t="shared" ca="1" si="4"/>
        <v>8830334</v>
      </c>
      <c r="R23" s="180">
        <f t="shared" ca="1" si="5"/>
        <v>5252340</v>
      </c>
      <c r="S23" s="180">
        <f t="shared" ca="1" si="6"/>
        <v>0</v>
      </c>
      <c r="T23" s="98">
        <f t="shared" ca="1" si="8"/>
        <v>14082674</v>
      </c>
    </row>
    <row r="24" spans="2:20">
      <c r="B24" s="180" t="s">
        <v>162</v>
      </c>
      <c r="C24" s="106"/>
      <c r="D24" s="3">
        <v>86111800</v>
      </c>
      <c r="E24" s="3">
        <v>0</v>
      </c>
      <c r="F24" s="3">
        <v>0</v>
      </c>
      <c r="G24" s="9">
        <f t="shared" si="7"/>
        <v>86111800</v>
      </c>
      <c r="H24" s="183"/>
      <c r="I24" s="180" t="s">
        <v>10</v>
      </c>
      <c r="J24" s="205" t="s">
        <v>111</v>
      </c>
      <c r="K24" s="180">
        <f t="shared" ca="1" si="0"/>
        <v>15872300</v>
      </c>
      <c r="L24" s="180">
        <f t="shared" ca="1" si="1"/>
        <v>0</v>
      </c>
      <c r="M24" s="180">
        <f t="shared" ca="1" si="2"/>
        <v>0</v>
      </c>
      <c r="N24" s="98">
        <f t="shared" ca="1" si="3"/>
        <v>15872300</v>
      </c>
      <c r="O24" s="20">
        <v>17</v>
      </c>
      <c r="P24" s="180" t="s">
        <v>86</v>
      </c>
      <c r="Q24" s="180">
        <f t="shared" ca="1" si="4"/>
        <v>81223900</v>
      </c>
      <c r="R24" s="180">
        <f t="shared" ca="1" si="5"/>
        <v>0</v>
      </c>
      <c r="S24" s="180">
        <f t="shared" ca="1" si="6"/>
        <v>0</v>
      </c>
      <c r="T24" s="98">
        <f t="shared" ca="1" si="8"/>
        <v>81223900</v>
      </c>
    </row>
    <row r="25" spans="2:20">
      <c r="B25" s="180" t="s">
        <v>78</v>
      </c>
      <c r="C25" s="106"/>
      <c r="D25" s="3">
        <v>235823800</v>
      </c>
      <c r="E25" s="3">
        <v>20867400</v>
      </c>
      <c r="F25" s="3">
        <v>0</v>
      </c>
      <c r="G25" s="9">
        <f t="shared" si="7"/>
        <v>256691200</v>
      </c>
      <c r="H25" s="183"/>
      <c r="I25" s="180" t="s">
        <v>112</v>
      </c>
      <c r="J25" s="205" t="s">
        <v>241</v>
      </c>
      <c r="K25" s="180">
        <f t="shared" ca="1" si="0"/>
        <v>554000</v>
      </c>
      <c r="L25" s="180">
        <f t="shared" ca="1" si="1"/>
        <v>992000</v>
      </c>
      <c r="M25" s="180">
        <f t="shared" ca="1" si="2"/>
        <v>0</v>
      </c>
      <c r="N25" s="98">
        <f t="shared" ca="1" si="3"/>
        <v>1546000</v>
      </c>
      <c r="O25" s="20">
        <v>18</v>
      </c>
      <c r="P25" s="180" t="s">
        <v>202</v>
      </c>
      <c r="Q25" s="180">
        <f t="shared" ca="1" si="4"/>
        <v>153902340.34999999</v>
      </c>
      <c r="R25" s="180">
        <f t="shared" ca="1" si="5"/>
        <v>30739340.350000001</v>
      </c>
      <c r="S25" s="180">
        <f t="shared" ca="1" si="6"/>
        <v>0</v>
      </c>
      <c r="T25" s="98">
        <f t="shared" ca="1" si="8"/>
        <v>184641680.69999999</v>
      </c>
    </row>
    <row r="26" spans="2:20">
      <c r="B26" s="180" t="s">
        <v>77</v>
      </c>
      <c r="C26" s="106"/>
      <c r="D26" s="3">
        <v>76130600</v>
      </c>
      <c r="E26" s="3">
        <v>43582000</v>
      </c>
      <c r="F26" s="3">
        <v>0</v>
      </c>
      <c r="G26" s="9">
        <f t="shared" si="7"/>
        <v>119712600</v>
      </c>
      <c r="H26" s="183"/>
      <c r="I26" s="180" t="s">
        <v>111</v>
      </c>
      <c r="J26" s="205" t="s">
        <v>111</v>
      </c>
      <c r="K26" s="180">
        <f t="shared" ca="1" si="0"/>
        <v>24205681</v>
      </c>
      <c r="L26" s="180">
        <f t="shared" ca="1" si="1"/>
        <v>0</v>
      </c>
      <c r="M26" s="180">
        <f t="shared" ca="1" si="2"/>
        <v>0</v>
      </c>
      <c r="N26" s="98">
        <f t="shared" ca="1" si="3"/>
        <v>24205681</v>
      </c>
      <c r="O26" s="20">
        <v>19</v>
      </c>
      <c r="P26" s="180" t="s">
        <v>250</v>
      </c>
      <c r="Q26" s="180">
        <f t="shared" ca="1" si="4"/>
        <v>379528700</v>
      </c>
      <c r="R26" s="180">
        <f t="shared" ca="1" si="5"/>
        <v>0</v>
      </c>
      <c r="S26" s="180">
        <f t="shared" ca="1" si="6"/>
        <v>0</v>
      </c>
      <c r="T26" s="98">
        <f t="shared" ca="1" si="8"/>
        <v>379528700</v>
      </c>
    </row>
    <row r="27" spans="2:20">
      <c r="B27" s="180" t="s">
        <v>74</v>
      </c>
      <c r="C27" s="105"/>
      <c r="D27" s="3">
        <v>10480000</v>
      </c>
      <c r="E27" s="3">
        <v>0</v>
      </c>
      <c r="F27" s="3">
        <v>0</v>
      </c>
      <c r="G27" s="9">
        <f t="shared" si="7"/>
        <v>10480000</v>
      </c>
      <c r="H27" s="183"/>
      <c r="I27" s="180" t="s">
        <v>123</v>
      </c>
      <c r="J27" s="205" t="s">
        <v>105</v>
      </c>
      <c r="K27" s="180">
        <f t="shared" ca="1" si="0"/>
        <v>14597850</v>
      </c>
      <c r="L27" s="180">
        <f t="shared" ca="1" si="1"/>
        <v>1343980</v>
      </c>
      <c r="M27" s="180">
        <f t="shared" ca="1" si="2"/>
        <v>0</v>
      </c>
      <c r="N27" s="98">
        <f t="shared" ca="1" si="3"/>
        <v>15941830</v>
      </c>
      <c r="O27" s="20">
        <v>20</v>
      </c>
      <c r="P27" s="180" t="s">
        <v>165</v>
      </c>
      <c r="Q27" s="180">
        <f t="shared" ca="1" si="4"/>
        <v>40692990.129999995</v>
      </c>
      <c r="R27" s="180">
        <f t="shared" ca="1" si="5"/>
        <v>40692990.129999995</v>
      </c>
      <c r="S27" s="180">
        <f t="shared" ca="1" si="6"/>
        <v>0</v>
      </c>
      <c r="T27" s="98">
        <f t="shared" ca="1" si="8"/>
        <v>81385980.25999999</v>
      </c>
    </row>
    <row r="28" spans="2:20">
      <c r="B28" s="180" t="s">
        <v>85</v>
      </c>
      <c r="C28" s="106"/>
      <c r="D28" s="3">
        <v>8616000</v>
      </c>
      <c r="E28" s="3">
        <v>0</v>
      </c>
      <c r="F28" s="3">
        <v>0</v>
      </c>
      <c r="G28" s="9">
        <f t="shared" si="7"/>
        <v>8616000</v>
      </c>
      <c r="H28" s="183"/>
      <c r="I28" s="180" t="s">
        <v>127</v>
      </c>
      <c r="J28" s="205" t="s">
        <v>127</v>
      </c>
      <c r="K28" s="180">
        <f t="shared" ca="1" si="0"/>
        <v>8752940</v>
      </c>
      <c r="L28" s="180">
        <f t="shared" ca="1" si="1"/>
        <v>8752940</v>
      </c>
      <c r="M28" s="180">
        <f t="shared" ca="1" si="2"/>
        <v>0</v>
      </c>
      <c r="N28" s="98">
        <f t="shared" ca="1" si="3"/>
        <v>17505880</v>
      </c>
      <c r="O28" s="20">
        <v>21</v>
      </c>
      <c r="P28" s="180" t="s">
        <v>163</v>
      </c>
      <c r="Q28" s="180">
        <f t="shared" ca="1" si="4"/>
        <v>762906184.5187</v>
      </c>
      <c r="R28" s="180">
        <f t="shared" ca="1" si="5"/>
        <v>593480501.74870002</v>
      </c>
      <c r="S28" s="180">
        <f t="shared" ca="1" si="6"/>
        <v>0</v>
      </c>
      <c r="T28" s="98">
        <f t="shared" ca="1" si="8"/>
        <v>1356386686.2674</v>
      </c>
    </row>
    <row r="29" spans="2:20">
      <c r="B29" s="180" t="s">
        <v>166</v>
      </c>
      <c r="C29" s="106"/>
      <c r="D29" s="3">
        <v>124300000</v>
      </c>
      <c r="E29" s="3">
        <v>43024000</v>
      </c>
      <c r="F29" s="3">
        <v>0</v>
      </c>
      <c r="G29" s="9">
        <f t="shared" si="7"/>
        <v>167324000</v>
      </c>
      <c r="H29" s="183"/>
      <c r="I29" s="180" t="s">
        <v>68</v>
      </c>
      <c r="J29" s="205" t="s">
        <v>127</v>
      </c>
      <c r="K29" s="180">
        <f t="shared" ca="1" si="0"/>
        <v>370028000</v>
      </c>
      <c r="L29" s="180">
        <f t="shared" ca="1" si="1"/>
        <v>99160200</v>
      </c>
      <c r="M29" s="180">
        <f t="shared" ca="1" si="2"/>
        <v>0</v>
      </c>
      <c r="N29" s="98">
        <f t="shared" ca="1" si="3"/>
        <v>469188200</v>
      </c>
      <c r="O29" s="20">
        <v>22</v>
      </c>
      <c r="P29" s="180" t="s">
        <v>69</v>
      </c>
      <c r="Q29" s="180">
        <f t="shared" ca="1" si="4"/>
        <v>1000009291.8916999</v>
      </c>
      <c r="R29" s="180">
        <f t="shared" ca="1" si="5"/>
        <v>0</v>
      </c>
      <c r="S29" s="180">
        <f t="shared" ca="1" si="6"/>
        <v>0</v>
      </c>
      <c r="T29" s="98">
        <f t="shared" ca="1" si="8"/>
        <v>1000009291.8916999</v>
      </c>
    </row>
    <row r="30" spans="2:20">
      <c r="B30" s="180" t="s">
        <v>84</v>
      </c>
      <c r="C30" s="105"/>
      <c r="D30" s="3">
        <v>57350000</v>
      </c>
      <c r="E30" s="3">
        <v>0</v>
      </c>
      <c r="F30" s="3">
        <v>0</v>
      </c>
      <c r="G30" s="9">
        <f t="shared" si="7"/>
        <v>57350000</v>
      </c>
      <c r="H30" s="183"/>
      <c r="I30" s="180" t="s">
        <v>47</v>
      </c>
      <c r="J30" s="205" t="s">
        <v>127</v>
      </c>
      <c r="K30" s="180">
        <f t="shared" ca="1" si="0"/>
        <v>21604873438.240849</v>
      </c>
      <c r="L30" s="180">
        <f t="shared" ca="1" si="1"/>
        <v>20782722889.590851</v>
      </c>
      <c r="M30" s="180">
        <f t="shared" ca="1" si="2"/>
        <v>0</v>
      </c>
      <c r="N30" s="98">
        <f t="shared" ca="1" si="3"/>
        <v>42387596327.831696</v>
      </c>
      <c r="O30" s="20">
        <v>23</v>
      </c>
      <c r="P30" s="180" t="s">
        <v>164</v>
      </c>
      <c r="Q30" s="180">
        <f t="shared" ca="1" si="4"/>
        <v>24912618.77</v>
      </c>
      <c r="R30" s="180">
        <f t="shared" ca="1" si="5"/>
        <v>29633646.670000002</v>
      </c>
      <c r="S30" s="180">
        <f t="shared" ca="1" si="6"/>
        <v>0</v>
      </c>
      <c r="T30" s="98">
        <f t="shared" ca="1" si="8"/>
        <v>54546265.439999998</v>
      </c>
    </row>
    <row r="31" spans="2:20">
      <c r="B31" s="180" t="s">
        <v>83</v>
      </c>
      <c r="C31" s="105"/>
      <c r="D31" s="3">
        <v>71025000</v>
      </c>
      <c r="E31" s="3">
        <v>0</v>
      </c>
      <c r="F31" s="3">
        <v>0</v>
      </c>
      <c r="G31" s="9">
        <f t="shared" si="7"/>
        <v>71025000</v>
      </c>
      <c r="H31" s="183"/>
      <c r="I31" s="180" t="s">
        <v>179</v>
      </c>
      <c r="J31" s="205" t="s">
        <v>127</v>
      </c>
      <c r="K31" s="180">
        <f t="shared" ca="1" si="0"/>
        <v>6344028</v>
      </c>
      <c r="L31" s="180">
        <f t="shared" ca="1" si="1"/>
        <v>6344028</v>
      </c>
      <c r="M31" s="180">
        <f t="shared" ca="1" si="2"/>
        <v>0</v>
      </c>
      <c r="N31" s="98">
        <f t="shared" ca="1" si="3"/>
        <v>12688056</v>
      </c>
      <c r="O31" s="20">
        <v>24</v>
      </c>
      <c r="P31" s="180" t="s">
        <v>82</v>
      </c>
      <c r="Q31" s="180">
        <f t="shared" ca="1" si="4"/>
        <v>651645400</v>
      </c>
      <c r="R31" s="180">
        <f t="shared" ca="1" si="5"/>
        <v>0</v>
      </c>
      <c r="S31" s="180">
        <f t="shared" ca="1" si="6"/>
        <v>0</v>
      </c>
      <c r="T31" s="98">
        <f t="shared" ca="1" si="8"/>
        <v>651645400</v>
      </c>
    </row>
    <row r="32" spans="2:20">
      <c r="B32" s="180" t="s">
        <v>147</v>
      </c>
      <c r="C32" s="105"/>
      <c r="D32" s="3">
        <v>908442100</v>
      </c>
      <c r="E32" s="3">
        <v>945425000</v>
      </c>
      <c r="F32" s="3">
        <v>0</v>
      </c>
      <c r="G32" s="9">
        <f t="shared" si="7"/>
        <v>1853867100</v>
      </c>
      <c r="H32" s="183"/>
      <c r="I32" s="180" t="s">
        <v>20</v>
      </c>
      <c r="J32" s="205" t="s">
        <v>127</v>
      </c>
      <c r="K32" s="180">
        <f t="shared" ca="1" si="0"/>
        <v>40745766.909999996</v>
      </c>
      <c r="L32" s="180">
        <f t="shared" ca="1" si="1"/>
        <v>40745766.909999996</v>
      </c>
      <c r="M32" s="180">
        <f t="shared" ca="1" si="2"/>
        <v>0</v>
      </c>
      <c r="N32" s="98">
        <f t="shared" ca="1" si="3"/>
        <v>81491533.819999993</v>
      </c>
      <c r="O32" s="20">
        <v>25</v>
      </c>
      <c r="P32" s="180" t="s">
        <v>243</v>
      </c>
      <c r="Q32" s="180">
        <f t="shared" ca="1" si="4"/>
        <v>82349799</v>
      </c>
      <c r="R32" s="180">
        <f t="shared" ca="1" si="5"/>
        <v>0</v>
      </c>
      <c r="S32" s="180">
        <f t="shared" ca="1" si="6"/>
        <v>0</v>
      </c>
      <c r="T32" s="98">
        <f t="shared" ca="1" si="8"/>
        <v>82349799</v>
      </c>
    </row>
    <row r="33" spans="2:21">
      <c r="B33" s="180" t="s">
        <v>75</v>
      </c>
      <c r="C33" s="105"/>
      <c r="D33" s="3">
        <v>19040000</v>
      </c>
      <c r="E33" s="3">
        <v>46770000</v>
      </c>
      <c r="F33" s="3">
        <v>0</v>
      </c>
      <c r="G33" s="9">
        <f t="shared" si="7"/>
        <v>65810000</v>
      </c>
      <c r="H33" s="183"/>
      <c r="I33" s="180" t="s">
        <v>21</v>
      </c>
      <c r="J33" s="205" t="s">
        <v>127</v>
      </c>
      <c r="K33" s="180">
        <f t="shared" ca="1" si="0"/>
        <v>153969796.37599999</v>
      </c>
      <c r="L33" s="180">
        <f t="shared" ca="1" si="1"/>
        <v>153969796.37599999</v>
      </c>
      <c r="M33" s="180">
        <f t="shared" ca="1" si="2"/>
        <v>0</v>
      </c>
      <c r="N33" s="98">
        <f t="shared" ca="1" si="3"/>
        <v>307939592.75199997</v>
      </c>
      <c r="O33" s="20">
        <v>26</v>
      </c>
      <c r="P33" s="180" t="s">
        <v>169</v>
      </c>
      <c r="Q33" s="180">
        <f t="shared" ca="1" si="4"/>
        <v>303167411.22049999</v>
      </c>
      <c r="R33" s="180">
        <f t="shared" ca="1" si="5"/>
        <v>303167411.22049999</v>
      </c>
      <c r="S33" s="180">
        <f t="shared" ca="1" si="6"/>
        <v>0</v>
      </c>
      <c r="T33" s="98">
        <f t="shared" ca="1" si="8"/>
        <v>606334822.44099998</v>
      </c>
    </row>
    <row r="34" spans="2:21" ht="14.25" thickBot="1">
      <c r="B34" s="180" t="s">
        <v>70</v>
      </c>
      <c r="C34" s="107"/>
      <c r="D34" s="10">
        <v>200837000</v>
      </c>
      <c r="E34" s="10">
        <v>77037500</v>
      </c>
      <c r="F34" s="10">
        <v>0</v>
      </c>
      <c r="G34" s="11">
        <f t="shared" si="7"/>
        <v>277874500</v>
      </c>
      <c r="H34" s="183"/>
      <c r="I34" s="180" t="s">
        <v>19</v>
      </c>
      <c r="J34" s="205" t="s">
        <v>127</v>
      </c>
      <c r="K34" s="180">
        <f t="shared" ca="1" si="0"/>
        <v>79072574.123199999</v>
      </c>
      <c r="L34" s="180">
        <f t="shared" ca="1" si="1"/>
        <v>79072574.123199999</v>
      </c>
      <c r="M34" s="180">
        <f t="shared" ca="1" si="2"/>
        <v>0</v>
      </c>
      <c r="N34" s="98">
        <f t="shared" ca="1" si="3"/>
        <v>158145148.2464</v>
      </c>
      <c r="O34" s="20">
        <v>27</v>
      </c>
      <c r="P34" s="180" t="s">
        <v>244</v>
      </c>
      <c r="Q34" s="180">
        <f t="shared" ca="1" si="4"/>
        <v>11200000</v>
      </c>
      <c r="R34" s="180">
        <f t="shared" ca="1" si="5"/>
        <v>4800000</v>
      </c>
      <c r="S34" s="180">
        <f t="shared" ca="1" si="6"/>
        <v>0</v>
      </c>
      <c r="T34" s="98">
        <f t="shared" ca="1" si="8"/>
        <v>16000000</v>
      </c>
    </row>
    <row r="35" spans="2:21" ht="16.5" thickBot="1">
      <c r="B35" s="26" t="s">
        <v>141</v>
      </c>
      <c r="C35" s="108"/>
      <c r="D35" s="27">
        <f>SUM(D8:D34)</f>
        <v>7149692100</v>
      </c>
      <c r="E35" s="27">
        <f>SUM(E8:E34)</f>
        <v>2291861380</v>
      </c>
      <c r="F35" s="27">
        <f>SUM(F8:F34)</f>
        <v>0</v>
      </c>
      <c r="G35" s="27">
        <f>SUM(G8:G34)</f>
        <v>9441553480</v>
      </c>
      <c r="H35" s="83"/>
      <c r="I35" s="180" t="s">
        <v>15</v>
      </c>
      <c r="J35" s="205" t="s">
        <v>127</v>
      </c>
      <c r="K35" s="180">
        <f t="shared" ca="1" si="0"/>
        <v>690276462.278</v>
      </c>
      <c r="L35" s="180">
        <f t="shared" ca="1" si="1"/>
        <v>690276462.278</v>
      </c>
      <c r="M35" s="180">
        <f t="shared" ca="1" si="2"/>
        <v>0</v>
      </c>
      <c r="N35" s="98">
        <f t="shared" ca="1" si="3"/>
        <v>1380552924.556</v>
      </c>
      <c r="O35" s="20">
        <v>28</v>
      </c>
      <c r="P35" s="180" t="s">
        <v>114</v>
      </c>
      <c r="Q35" s="180">
        <f t="shared" ca="1" si="4"/>
        <v>33000400</v>
      </c>
      <c r="R35" s="180">
        <f t="shared" ca="1" si="5"/>
        <v>695400</v>
      </c>
      <c r="S35" s="180">
        <f t="shared" ca="1" si="6"/>
        <v>0</v>
      </c>
      <c r="T35" s="98">
        <f t="shared" ca="1" si="8"/>
        <v>33695800</v>
      </c>
    </row>
    <row r="36" spans="2:21" ht="14.25" thickBot="1">
      <c r="D36" s="59" t="e">
        <f>+D35-#REF!</f>
        <v>#REF!</v>
      </c>
      <c r="E36" s="59" t="e">
        <f>+E35-#REF!</f>
        <v>#REF!</v>
      </c>
      <c r="F36" s="59">
        <v>0</v>
      </c>
      <c r="G36" s="59" t="e">
        <f>+G35-#REF!</f>
        <v>#REF!</v>
      </c>
      <c r="I36" s="180" t="s">
        <v>155</v>
      </c>
      <c r="J36" s="205" t="s">
        <v>155</v>
      </c>
      <c r="K36" s="180">
        <f t="shared" ca="1" si="0"/>
        <v>9827915764.039999</v>
      </c>
      <c r="L36" s="180">
        <f t="shared" ca="1" si="1"/>
        <v>0</v>
      </c>
      <c r="M36" s="180">
        <f t="shared" ca="1" si="2"/>
        <v>1042638606.605</v>
      </c>
      <c r="N36" s="98">
        <f t="shared" ca="1" si="3"/>
        <v>10870554370.644999</v>
      </c>
      <c r="O36" s="20">
        <v>29</v>
      </c>
      <c r="P36" s="180" t="s">
        <v>242</v>
      </c>
      <c r="Q36" s="180">
        <f t="shared" ca="1" si="4"/>
        <v>1189817629.7739999</v>
      </c>
      <c r="R36" s="180">
        <f t="shared" ca="1" si="5"/>
        <v>1346062334.9960001</v>
      </c>
      <c r="S36" s="180">
        <f t="shared" ca="1" si="6"/>
        <v>0</v>
      </c>
      <c r="T36" s="98">
        <f t="shared" ca="1" si="8"/>
        <v>2535879964.77</v>
      </c>
      <c r="U36" s="140"/>
    </row>
    <row r="37" spans="2:21" ht="16.5" thickBot="1">
      <c r="B37" s="712" t="s">
        <v>196</v>
      </c>
      <c r="C37" s="713"/>
      <c r="D37" s="713"/>
      <c r="E37" s="713"/>
      <c r="F37" s="713"/>
      <c r="G37" s="714"/>
      <c r="H37" s="187"/>
      <c r="I37" s="180" t="s">
        <v>180</v>
      </c>
      <c r="J37" s="205" t="s">
        <v>155</v>
      </c>
      <c r="K37" s="180">
        <f t="shared" ca="1" si="0"/>
        <v>383580240</v>
      </c>
      <c r="L37" s="180">
        <f t="shared" ca="1" si="1"/>
        <v>0</v>
      </c>
      <c r="M37" s="180">
        <f t="shared" ca="1" si="2"/>
        <v>0</v>
      </c>
      <c r="N37" s="98">
        <f t="shared" ca="1" si="3"/>
        <v>383580240</v>
      </c>
      <c r="O37" s="20">
        <v>30</v>
      </c>
      <c r="P37" s="180" t="s">
        <v>159</v>
      </c>
      <c r="Q37" s="180">
        <f t="shared" ca="1" si="4"/>
        <v>3317374738.8999996</v>
      </c>
      <c r="R37" s="180">
        <f t="shared" ca="1" si="5"/>
        <v>2464777840.2799997</v>
      </c>
      <c r="S37" s="180">
        <f t="shared" ca="1" si="6"/>
        <v>0</v>
      </c>
      <c r="T37" s="98">
        <f t="shared" ca="1" si="8"/>
        <v>5782152579.1799994</v>
      </c>
    </row>
    <row r="38" spans="2:21" s="140" customFormat="1" ht="27">
      <c r="B38" s="160" t="s">
        <v>142</v>
      </c>
      <c r="C38" s="137" t="s">
        <v>171</v>
      </c>
      <c r="D38" s="138" t="s">
        <v>214</v>
      </c>
      <c r="E38" s="161" t="s">
        <v>137</v>
      </c>
      <c r="F38" s="137" t="s">
        <v>201</v>
      </c>
      <c r="G38" s="162" t="s">
        <v>135</v>
      </c>
      <c r="H38" s="188"/>
      <c r="I38" s="180" t="s">
        <v>181</v>
      </c>
      <c r="J38" s="205" t="s">
        <v>155</v>
      </c>
      <c r="K38" s="180">
        <f t="shared" ca="1" si="0"/>
        <v>325705055</v>
      </c>
      <c r="L38" s="180">
        <f t="shared" ca="1" si="1"/>
        <v>0</v>
      </c>
      <c r="M38" s="180">
        <f t="shared" ca="1" si="2"/>
        <v>0</v>
      </c>
      <c r="N38" s="98">
        <f t="shared" ca="1" si="3"/>
        <v>325705055</v>
      </c>
      <c r="O38" s="20">
        <v>31</v>
      </c>
      <c r="P38" s="180" t="s">
        <v>162</v>
      </c>
      <c r="Q38" s="180">
        <f t="shared" ca="1" si="4"/>
        <v>17072568785.830002</v>
      </c>
      <c r="R38" s="180">
        <f t="shared" ca="1" si="5"/>
        <v>0</v>
      </c>
      <c r="S38" s="180">
        <f t="shared" ca="1" si="6"/>
        <v>0</v>
      </c>
      <c r="T38" s="98">
        <f t="shared" ca="1" si="8"/>
        <v>17072568785.830002</v>
      </c>
      <c r="U38" s="20"/>
    </row>
    <row r="39" spans="2:21">
      <c r="B39" s="180" t="s">
        <v>162</v>
      </c>
      <c r="C39" s="109"/>
      <c r="D39" s="3">
        <v>259800000</v>
      </c>
      <c r="E39" s="3">
        <v>0</v>
      </c>
      <c r="F39" s="3">
        <v>0</v>
      </c>
      <c r="G39" s="9">
        <f>SUM(D39:E39)</f>
        <v>259800000</v>
      </c>
      <c r="H39" s="183"/>
      <c r="I39" s="180" t="s">
        <v>93</v>
      </c>
      <c r="J39" s="205" t="s">
        <v>155</v>
      </c>
      <c r="K39" s="180">
        <f t="shared" ca="1" si="0"/>
        <v>25198000</v>
      </c>
      <c r="L39" s="180">
        <f t="shared" ca="1" si="1"/>
        <v>0</v>
      </c>
      <c r="M39" s="180">
        <f t="shared" ca="1" si="2"/>
        <v>0</v>
      </c>
      <c r="N39" s="98">
        <f t="shared" ca="1" si="3"/>
        <v>25198000</v>
      </c>
      <c r="O39" s="20">
        <v>32</v>
      </c>
      <c r="P39" s="180" t="s">
        <v>43</v>
      </c>
      <c r="Q39" s="180">
        <f t="shared" ca="1" si="4"/>
        <v>146352449.80000001</v>
      </c>
      <c r="R39" s="180">
        <f t="shared" ca="1" si="5"/>
        <v>146352449.80000001</v>
      </c>
      <c r="S39" s="180">
        <f t="shared" ca="1" si="6"/>
        <v>0</v>
      </c>
      <c r="T39" s="98">
        <f t="shared" ca="1" si="8"/>
        <v>292704899.60000002</v>
      </c>
    </row>
    <row r="40" spans="2:21">
      <c r="B40" s="180" t="s">
        <v>147</v>
      </c>
      <c r="C40" s="109"/>
      <c r="D40" s="3">
        <v>12481200</v>
      </c>
      <c r="E40" s="3">
        <v>8321000</v>
      </c>
      <c r="F40" s="3">
        <v>0</v>
      </c>
      <c r="G40" s="9">
        <f>SUM(D40:E40)</f>
        <v>20802200</v>
      </c>
      <c r="H40" s="183"/>
      <c r="I40" s="180" t="s">
        <v>89</v>
      </c>
      <c r="J40" s="205" t="s">
        <v>157</v>
      </c>
      <c r="K40" s="180">
        <f t="shared" ref="K40:K71" ca="1" si="9">+SUMIF($B$8:$G$459,$I$8:$I$169,$D$8:$D$459)</f>
        <v>2561900</v>
      </c>
      <c r="L40" s="180">
        <f t="shared" ref="L40:L71" ca="1" si="10">+SUMIF($B$6:$G$459,$I$8:$I$169,$E$6:$E$459)</f>
        <v>961700</v>
      </c>
      <c r="M40" s="180">
        <f t="shared" ref="M40:M71" ca="1" si="11">+SUMIF($B$6:$G$459,$I$8:$I$169,$F$6:$F$459)</f>
        <v>0</v>
      </c>
      <c r="N40" s="98">
        <f t="shared" ref="N40:N71" ca="1" si="12">SUM(K40:M40)</f>
        <v>3523600</v>
      </c>
      <c r="O40" s="20">
        <v>33</v>
      </c>
      <c r="P40" s="180" t="s">
        <v>8</v>
      </c>
      <c r="Q40" s="180">
        <f t="shared" ref="Q40:Q60" ca="1" si="13">+SUMIF($J$8:$N$170,$P$8:$P$60,$K$8:$K$170)</f>
        <v>163402137.44999999</v>
      </c>
      <c r="R40" s="180">
        <f t="shared" ref="R40:R60" ca="1" si="14">+SUMIF($J$8:$N$170,$P$8:$P$60,$L$8:$L$170)</f>
        <v>120785311.45</v>
      </c>
      <c r="S40" s="180">
        <f t="shared" ref="S40:S60" ca="1" si="15">+SUMIF($J$8:$N$170,$P$8:$P$60,$M$8:$M$170)</f>
        <v>0</v>
      </c>
      <c r="T40" s="98">
        <f t="shared" ca="1" si="8"/>
        <v>284187448.89999998</v>
      </c>
    </row>
    <row r="41" spans="2:21" ht="14.25" thickBot="1">
      <c r="B41" s="180" t="s">
        <v>75</v>
      </c>
      <c r="C41" s="110"/>
      <c r="D41" s="10">
        <v>1918800</v>
      </c>
      <c r="E41" s="10">
        <v>1279000</v>
      </c>
      <c r="F41" s="10">
        <v>0</v>
      </c>
      <c r="G41" s="11">
        <f>SUM(D41:E41)</f>
        <v>3197800</v>
      </c>
      <c r="H41" s="183"/>
      <c r="I41" s="180" t="s">
        <v>157</v>
      </c>
      <c r="J41" s="205" t="s">
        <v>157</v>
      </c>
      <c r="K41" s="180">
        <f t="shared" ca="1" si="9"/>
        <v>529146305.31093001</v>
      </c>
      <c r="L41" s="180">
        <f t="shared" ca="1" si="10"/>
        <v>853667359.81157017</v>
      </c>
      <c r="M41" s="180">
        <f t="shared" ca="1" si="11"/>
        <v>0</v>
      </c>
      <c r="N41" s="98">
        <f t="shared" ca="1" si="12"/>
        <v>1382813665.1225002</v>
      </c>
      <c r="O41" s="20">
        <v>34</v>
      </c>
      <c r="P41" s="180" t="s">
        <v>7</v>
      </c>
      <c r="Q41" s="180">
        <f t="shared" ca="1" si="13"/>
        <v>17020083</v>
      </c>
      <c r="R41" s="180">
        <f t="shared" ca="1" si="14"/>
        <v>0</v>
      </c>
      <c r="S41" s="180">
        <f t="shared" ca="1" si="15"/>
        <v>0</v>
      </c>
      <c r="T41" s="98">
        <f t="shared" ca="1" si="8"/>
        <v>17020083</v>
      </c>
    </row>
    <row r="42" spans="2:21" ht="16.5" thickBot="1">
      <c r="B42" s="26" t="s">
        <v>141</v>
      </c>
      <c r="C42" s="108"/>
      <c r="D42" s="27">
        <f>SUM(D39:D41)</f>
        <v>274200000</v>
      </c>
      <c r="E42" s="27">
        <f>SUM(E39:E41)</f>
        <v>9600000</v>
      </c>
      <c r="F42" s="27">
        <f>SUM(F39:F41)</f>
        <v>0</v>
      </c>
      <c r="G42" s="27">
        <f>SUM(G39:G41)</f>
        <v>283800000</v>
      </c>
      <c r="H42" s="83"/>
      <c r="I42" s="180" t="s">
        <v>36</v>
      </c>
      <c r="J42" s="205" t="s">
        <v>157</v>
      </c>
      <c r="K42" s="180">
        <f t="shared" ca="1" si="9"/>
        <v>7366946.25</v>
      </c>
      <c r="L42" s="180">
        <f t="shared" ca="1" si="10"/>
        <v>17189541.25</v>
      </c>
      <c r="M42" s="180">
        <f t="shared" ca="1" si="11"/>
        <v>0</v>
      </c>
      <c r="N42" s="98">
        <f t="shared" ca="1" si="12"/>
        <v>24556487.5</v>
      </c>
      <c r="O42" s="20">
        <v>35</v>
      </c>
      <c r="P42" s="180" t="s">
        <v>101</v>
      </c>
      <c r="Q42" s="180">
        <f t="shared" ca="1" si="13"/>
        <v>8234700</v>
      </c>
      <c r="R42" s="180">
        <f t="shared" ca="1" si="14"/>
        <v>5742600</v>
      </c>
      <c r="S42" s="180">
        <f t="shared" ca="1" si="15"/>
        <v>0</v>
      </c>
      <c r="T42" s="98">
        <f t="shared" ca="1" si="8"/>
        <v>13977300</v>
      </c>
    </row>
    <row r="43" spans="2:21" ht="14.25" thickBot="1">
      <c r="D43" s="28" t="e">
        <f>+D42-#REF!</f>
        <v>#REF!</v>
      </c>
      <c r="E43" s="28" t="e">
        <f>+E42-#REF!</f>
        <v>#REF!</v>
      </c>
      <c r="F43" s="28">
        <v>0</v>
      </c>
      <c r="G43" s="28" t="e">
        <f>+G42-#REF!</f>
        <v>#REF!</v>
      </c>
      <c r="H43" s="189"/>
      <c r="I43" s="180" t="s">
        <v>38</v>
      </c>
      <c r="J43" s="205" t="s">
        <v>157</v>
      </c>
      <c r="K43" s="180">
        <f t="shared" ca="1" si="9"/>
        <v>15045476.038699999</v>
      </c>
      <c r="L43" s="180">
        <f t="shared" ca="1" si="10"/>
        <v>35106110.781000003</v>
      </c>
      <c r="M43" s="180">
        <f t="shared" ca="1" si="11"/>
        <v>0</v>
      </c>
      <c r="N43" s="98">
        <f t="shared" ca="1" si="12"/>
        <v>50151586.819700003</v>
      </c>
      <c r="O43" s="20">
        <v>36</v>
      </c>
      <c r="P43" s="180" t="s">
        <v>107</v>
      </c>
      <c r="Q43" s="180">
        <f t="shared" ca="1" si="13"/>
        <v>79504800</v>
      </c>
      <c r="R43" s="180">
        <f t="shared" ca="1" si="14"/>
        <v>0</v>
      </c>
      <c r="S43" s="180">
        <f t="shared" ca="1" si="15"/>
        <v>0</v>
      </c>
      <c r="T43" s="98">
        <f t="shared" ca="1" si="8"/>
        <v>79504800</v>
      </c>
      <c r="U43" s="140"/>
    </row>
    <row r="44" spans="2:21" ht="16.5" thickBot="1">
      <c r="B44" s="712" t="s">
        <v>197</v>
      </c>
      <c r="C44" s="713"/>
      <c r="D44" s="713"/>
      <c r="E44" s="713"/>
      <c r="F44" s="713"/>
      <c r="G44" s="714"/>
      <c r="H44" s="187"/>
      <c r="I44" s="180" t="s">
        <v>94</v>
      </c>
      <c r="J44" s="205" t="s">
        <v>157</v>
      </c>
      <c r="K44" s="180">
        <f t="shared" ca="1" si="9"/>
        <v>87416800</v>
      </c>
      <c r="L44" s="180">
        <f t="shared" ca="1" si="10"/>
        <v>58277900</v>
      </c>
      <c r="M44" s="180">
        <f t="shared" ca="1" si="11"/>
        <v>0</v>
      </c>
      <c r="N44" s="98">
        <f t="shared" ca="1" si="12"/>
        <v>145694700</v>
      </c>
      <c r="O44" s="20">
        <v>37</v>
      </c>
      <c r="P44" s="180" t="s">
        <v>116</v>
      </c>
      <c r="Q44" s="180">
        <f t="shared" ca="1" si="13"/>
        <v>162592501.13999999</v>
      </c>
      <c r="R44" s="180">
        <f t="shared" ca="1" si="14"/>
        <v>0</v>
      </c>
      <c r="S44" s="180">
        <f t="shared" ca="1" si="15"/>
        <v>0</v>
      </c>
      <c r="T44" s="98">
        <f t="shared" ca="1" si="8"/>
        <v>162592501.13999999</v>
      </c>
    </row>
    <row r="45" spans="2:21" s="140" customFormat="1" ht="27">
      <c r="B45" s="160" t="s">
        <v>142</v>
      </c>
      <c r="C45" s="137" t="s">
        <v>171</v>
      </c>
      <c r="D45" s="138" t="s">
        <v>214</v>
      </c>
      <c r="E45" s="161" t="s">
        <v>137</v>
      </c>
      <c r="F45" s="137" t="s">
        <v>201</v>
      </c>
      <c r="G45" s="162" t="s">
        <v>135</v>
      </c>
      <c r="H45" s="188"/>
      <c r="I45" s="180" t="s">
        <v>73</v>
      </c>
      <c r="J45" s="205" t="s">
        <v>73</v>
      </c>
      <c r="K45" s="180">
        <f t="shared" ca="1" si="9"/>
        <v>11795000</v>
      </c>
      <c r="L45" s="180">
        <f t="shared" ca="1" si="10"/>
        <v>3630000</v>
      </c>
      <c r="M45" s="180">
        <f t="shared" ca="1" si="11"/>
        <v>0</v>
      </c>
      <c r="N45" s="98">
        <f t="shared" ca="1" si="12"/>
        <v>15425000</v>
      </c>
      <c r="O45" s="20">
        <v>38</v>
      </c>
      <c r="P45" s="180" t="s">
        <v>245</v>
      </c>
      <c r="Q45" s="180">
        <f t="shared" ca="1" si="13"/>
        <v>314000</v>
      </c>
      <c r="R45" s="180">
        <f t="shared" ca="1" si="14"/>
        <v>732800</v>
      </c>
      <c r="S45" s="180">
        <f t="shared" ca="1" si="15"/>
        <v>0</v>
      </c>
      <c r="T45" s="98">
        <f t="shared" ca="1" si="8"/>
        <v>1046800</v>
      </c>
      <c r="U45" s="20"/>
    </row>
    <row r="46" spans="2:21">
      <c r="B46" s="180" t="s">
        <v>88</v>
      </c>
      <c r="C46" s="105"/>
      <c r="D46" s="3">
        <v>70182380</v>
      </c>
      <c r="E46" s="3">
        <v>30078580</v>
      </c>
      <c r="F46" s="3">
        <v>0</v>
      </c>
      <c r="G46" s="9">
        <f>SUM(D46:E46)</f>
        <v>100260960</v>
      </c>
      <c r="H46" s="183"/>
      <c r="I46" s="180" t="s">
        <v>16</v>
      </c>
      <c r="J46" s="205" t="s">
        <v>16</v>
      </c>
      <c r="K46" s="180">
        <f t="shared" ca="1" si="9"/>
        <v>144616635</v>
      </c>
      <c r="L46" s="180">
        <f t="shared" ca="1" si="10"/>
        <v>0</v>
      </c>
      <c r="M46" s="180">
        <f t="shared" ca="1" si="11"/>
        <v>0</v>
      </c>
      <c r="N46" s="98">
        <f t="shared" ca="1" si="12"/>
        <v>144616635</v>
      </c>
      <c r="O46" s="20">
        <v>39</v>
      </c>
      <c r="P46" s="180" t="s">
        <v>246</v>
      </c>
      <c r="Q46" s="180">
        <f t="shared" ca="1" si="13"/>
        <v>3648696</v>
      </c>
      <c r="R46" s="180">
        <f t="shared" ca="1" si="14"/>
        <v>8513626</v>
      </c>
      <c r="S46" s="180">
        <f t="shared" ca="1" si="15"/>
        <v>0</v>
      </c>
      <c r="T46" s="98">
        <f t="shared" ca="1" si="8"/>
        <v>12162322</v>
      </c>
    </row>
    <row r="47" spans="2:21">
      <c r="B47" s="180" t="s">
        <v>72</v>
      </c>
      <c r="C47" s="105"/>
      <c r="D47" s="3">
        <v>37456500</v>
      </c>
      <c r="E47" s="3">
        <v>16052400</v>
      </c>
      <c r="F47" s="3">
        <v>0</v>
      </c>
      <c r="G47" s="9">
        <f t="shared" ref="G47:G63" si="16">SUM(D47:E47)</f>
        <v>53508900</v>
      </c>
      <c r="H47" s="183"/>
      <c r="I47" s="180" t="s">
        <v>4</v>
      </c>
      <c r="J47" s="205" t="s">
        <v>127</v>
      </c>
      <c r="K47" s="180">
        <f t="shared" ca="1" si="9"/>
        <v>2694480</v>
      </c>
      <c r="L47" s="180">
        <f t="shared" ca="1" si="10"/>
        <v>2694480</v>
      </c>
      <c r="M47" s="180">
        <f t="shared" ca="1" si="11"/>
        <v>0</v>
      </c>
      <c r="N47" s="98">
        <f t="shared" ca="1" si="12"/>
        <v>5388960</v>
      </c>
      <c r="O47" s="20">
        <v>40</v>
      </c>
      <c r="P47" s="180" t="s">
        <v>85</v>
      </c>
      <c r="Q47" s="180">
        <f t="shared" ca="1" si="13"/>
        <v>8616000</v>
      </c>
      <c r="R47" s="180">
        <f t="shared" ca="1" si="14"/>
        <v>0</v>
      </c>
      <c r="S47" s="180">
        <f t="shared" ca="1" si="15"/>
        <v>0</v>
      </c>
      <c r="T47" s="98">
        <f t="shared" ca="1" si="8"/>
        <v>8616000</v>
      </c>
    </row>
    <row r="48" spans="2:21">
      <c r="B48" s="180" t="s">
        <v>87</v>
      </c>
      <c r="C48" s="105"/>
      <c r="D48" s="3">
        <v>463800</v>
      </c>
      <c r="E48" s="3">
        <v>198800</v>
      </c>
      <c r="F48" s="3">
        <v>0</v>
      </c>
      <c r="G48" s="9">
        <f t="shared" si="16"/>
        <v>662600</v>
      </c>
      <c r="H48" s="183"/>
      <c r="I48" s="180" t="s">
        <v>79</v>
      </c>
      <c r="J48" s="205" t="s">
        <v>155</v>
      </c>
      <c r="K48" s="180">
        <f t="shared" ca="1" si="9"/>
        <v>6810000</v>
      </c>
      <c r="L48" s="180">
        <f t="shared" ca="1" si="10"/>
        <v>0</v>
      </c>
      <c r="M48" s="180">
        <f t="shared" ca="1" si="11"/>
        <v>0</v>
      </c>
      <c r="N48" s="98">
        <f t="shared" ca="1" si="12"/>
        <v>6810000</v>
      </c>
      <c r="O48" s="20">
        <v>41</v>
      </c>
      <c r="P48" s="180" t="s">
        <v>167</v>
      </c>
      <c r="Q48" s="180">
        <f t="shared" ca="1" si="13"/>
        <v>326461070.98100001</v>
      </c>
      <c r="R48" s="180">
        <f t="shared" ca="1" si="14"/>
        <v>0</v>
      </c>
      <c r="S48" s="180">
        <f t="shared" ca="1" si="15"/>
        <v>0</v>
      </c>
      <c r="T48" s="98">
        <f t="shared" ca="1" si="8"/>
        <v>326461070.98100001</v>
      </c>
    </row>
    <row r="49" spans="2:20">
      <c r="B49" s="180" t="s">
        <v>155</v>
      </c>
      <c r="C49" s="105"/>
      <c r="D49" s="3">
        <v>26264600</v>
      </c>
      <c r="E49" s="3">
        <v>0</v>
      </c>
      <c r="F49" s="3">
        <v>0</v>
      </c>
      <c r="G49" s="9">
        <f t="shared" si="16"/>
        <v>26264600</v>
      </c>
      <c r="H49" s="183"/>
      <c r="I49" s="180" t="s">
        <v>204</v>
      </c>
      <c r="J49" s="205" t="s">
        <v>16</v>
      </c>
      <c r="K49" s="180">
        <f t="shared" ca="1" si="9"/>
        <v>542687286.78999996</v>
      </c>
      <c r="L49" s="180">
        <f t="shared" ca="1" si="10"/>
        <v>0</v>
      </c>
      <c r="M49" s="180">
        <f t="shared" ca="1" si="11"/>
        <v>39414953.359999999</v>
      </c>
      <c r="N49" s="98">
        <f t="shared" ca="1" si="12"/>
        <v>582102240.14999998</v>
      </c>
      <c r="O49" s="20">
        <v>42</v>
      </c>
      <c r="P49" s="180" t="s">
        <v>150</v>
      </c>
      <c r="Q49" s="180">
        <f t="shared" ca="1" si="13"/>
        <v>32270854</v>
      </c>
      <c r="R49" s="180">
        <f t="shared" ca="1" si="14"/>
        <v>32270854</v>
      </c>
      <c r="S49" s="180">
        <f t="shared" ca="1" si="15"/>
        <v>0</v>
      </c>
      <c r="T49" s="98">
        <f t="shared" ca="1" si="8"/>
        <v>64541708</v>
      </c>
    </row>
    <row r="50" spans="2:20">
      <c r="B50" s="180" t="s">
        <v>89</v>
      </c>
      <c r="C50" s="105"/>
      <c r="D50" s="3">
        <v>2561900</v>
      </c>
      <c r="E50" s="3">
        <v>961700</v>
      </c>
      <c r="F50" s="3">
        <v>0</v>
      </c>
      <c r="G50" s="9">
        <f t="shared" si="16"/>
        <v>3523600</v>
      </c>
      <c r="H50" s="183"/>
      <c r="I50" s="180" t="s">
        <v>122</v>
      </c>
      <c r="J50" s="205" t="s">
        <v>122</v>
      </c>
      <c r="K50" s="180">
        <f t="shared" ca="1" si="9"/>
        <v>4577299</v>
      </c>
      <c r="L50" s="180">
        <f t="shared" ca="1" si="10"/>
        <v>3429597</v>
      </c>
      <c r="M50" s="180">
        <f t="shared" ca="1" si="11"/>
        <v>0</v>
      </c>
      <c r="N50" s="98">
        <f t="shared" ca="1" si="12"/>
        <v>8006896</v>
      </c>
      <c r="O50" s="20">
        <v>43</v>
      </c>
      <c r="P50" s="180" t="s">
        <v>216</v>
      </c>
      <c r="Q50" s="180">
        <f t="shared" ca="1" si="13"/>
        <v>360419243</v>
      </c>
      <c r="R50" s="180">
        <f t="shared" ca="1" si="14"/>
        <v>0</v>
      </c>
      <c r="S50" s="180">
        <f t="shared" ca="1" si="15"/>
        <v>0</v>
      </c>
      <c r="T50" s="98">
        <f t="shared" ca="1" si="8"/>
        <v>360419243</v>
      </c>
    </row>
    <row r="51" spans="2:20">
      <c r="B51" s="180" t="s">
        <v>157</v>
      </c>
      <c r="C51" s="105"/>
      <c r="D51" s="3">
        <v>109763800</v>
      </c>
      <c r="E51" s="3">
        <v>75790100</v>
      </c>
      <c r="F51" s="3">
        <v>0</v>
      </c>
      <c r="G51" s="9">
        <f t="shared" si="16"/>
        <v>185553900</v>
      </c>
      <c r="H51" s="183"/>
      <c r="I51" s="180" t="s">
        <v>2</v>
      </c>
      <c r="J51" s="205" t="s">
        <v>158</v>
      </c>
      <c r="K51" s="180">
        <f t="shared" ca="1" si="9"/>
        <v>1391431825</v>
      </c>
      <c r="L51" s="180">
        <f t="shared" ca="1" si="10"/>
        <v>596327925</v>
      </c>
      <c r="M51" s="180">
        <f t="shared" ca="1" si="11"/>
        <v>0</v>
      </c>
      <c r="N51" s="98">
        <f t="shared" ca="1" si="12"/>
        <v>1987759750</v>
      </c>
      <c r="O51" s="20">
        <v>44</v>
      </c>
      <c r="P51" s="180" t="s">
        <v>207</v>
      </c>
      <c r="Q51" s="180">
        <f t="shared" ca="1" si="13"/>
        <v>49128926</v>
      </c>
      <c r="R51" s="180">
        <f t="shared" ca="1" si="14"/>
        <v>141590426</v>
      </c>
      <c r="S51" s="180">
        <f t="shared" ca="1" si="15"/>
        <v>0</v>
      </c>
      <c r="T51" s="98">
        <f t="shared" ca="1" si="8"/>
        <v>190719352</v>
      </c>
    </row>
    <row r="52" spans="2:20">
      <c r="B52" s="180" t="s">
        <v>86</v>
      </c>
      <c r="C52" s="105"/>
      <c r="D52" s="3">
        <v>140000</v>
      </c>
      <c r="E52" s="3">
        <v>0</v>
      </c>
      <c r="F52" s="3">
        <v>0</v>
      </c>
      <c r="G52" s="9">
        <f t="shared" si="16"/>
        <v>140000</v>
      </c>
      <c r="H52" s="183"/>
      <c r="I52" s="180" t="s">
        <v>117</v>
      </c>
      <c r="J52" s="205" t="s">
        <v>122</v>
      </c>
      <c r="K52" s="180">
        <f t="shared" ca="1" si="9"/>
        <v>3998600</v>
      </c>
      <c r="L52" s="180">
        <f t="shared" ca="1" si="10"/>
        <v>1713700</v>
      </c>
      <c r="M52" s="180">
        <f t="shared" ca="1" si="11"/>
        <v>0</v>
      </c>
      <c r="N52" s="98">
        <f t="shared" ca="1" si="12"/>
        <v>5712300</v>
      </c>
      <c r="O52" s="20">
        <v>45</v>
      </c>
      <c r="P52" s="180" t="s">
        <v>17</v>
      </c>
      <c r="Q52" s="180">
        <f t="shared" ca="1" si="13"/>
        <v>2245400</v>
      </c>
      <c r="R52" s="180">
        <f t="shared" ca="1" si="14"/>
        <v>8981600</v>
      </c>
      <c r="S52" s="180">
        <f t="shared" ca="1" si="15"/>
        <v>0</v>
      </c>
      <c r="T52" s="98">
        <f t="shared" ca="1" si="8"/>
        <v>11227000</v>
      </c>
    </row>
    <row r="53" spans="2:20">
      <c r="B53" s="180" t="s">
        <v>91</v>
      </c>
      <c r="C53" s="105"/>
      <c r="D53" s="3">
        <v>2712500</v>
      </c>
      <c r="E53" s="3">
        <v>2966800</v>
      </c>
      <c r="F53" s="3">
        <v>0</v>
      </c>
      <c r="G53" s="9">
        <f t="shared" si="16"/>
        <v>5679300</v>
      </c>
      <c r="H53" s="183"/>
      <c r="I53" s="180" t="s">
        <v>125</v>
      </c>
      <c r="J53" s="205" t="s">
        <v>122</v>
      </c>
      <c r="K53" s="180">
        <f t="shared" ca="1" si="9"/>
        <v>254435</v>
      </c>
      <c r="L53" s="180">
        <f t="shared" ca="1" si="10"/>
        <v>109043</v>
      </c>
      <c r="M53" s="180">
        <f t="shared" ca="1" si="11"/>
        <v>0</v>
      </c>
      <c r="N53" s="98">
        <f t="shared" ca="1" si="12"/>
        <v>363478</v>
      </c>
      <c r="O53" s="20">
        <v>46</v>
      </c>
      <c r="P53" s="180" t="s">
        <v>166</v>
      </c>
      <c r="Q53" s="180">
        <f t="shared" ca="1" si="13"/>
        <v>854189911.73899996</v>
      </c>
      <c r="R53" s="180">
        <f t="shared" ca="1" si="14"/>
        <v>824386371.77899992</v>
      </c>
      <c r="S53" s="180">
        <f t="shared" ca="1" si="15"/>
        <v>0</v>
      </c>
      <c r="T53" s="98">
        <f t="shared" ca="1" si="8"/>
        <v>1678576283.5179999</v>
      </c>
    </row>
    <row r="54" spans="2:20">
      <c r="B54" s="180" t="s">
        <v>69</v>
      </c>
      <c r="C54" s="105"/>
      <c r="D54" s="3">
        <v>6130000</v>
      </c>
      <c r="E54" s="3">
        <v>0</v>
      </c>
      <c r="F54" s="3">
        <v>0</v>
      </c>
      <c r="G54" s="9">
        <f t="shared" si="16"/>
        <v>6130000</v>
      </c>
      <c r="H54" s="183"/>
      <c r="I54" s="180" t="s">
        <v>173</v>
      </c>
      <c r="J54" s="205" t="s">
        <v>169</v>
      </c>
      <c r="K54" s="180">
        <f t="shared" ca="1" si="9"/>
        <v>36224225</v>
      </c>
      <c r="L54" s="180">
        <f t="shared" ca="1" si="10"/>
        <v>36224225</v>
      </c>
      <c r="M54" s="180">
        <f t="shared" ca="1" si="11"/>
        <v>0</v>
      </c>
      <c r="N54" s="98">
        <f t="shared" ca="1" si="12"/>
        <v>72448450</v>
      </c>
      <c r="O54" s="20">
        <v>47</v>
      </c>
      <c r="P54" s="180" t="s">
        <v>84</v>
      </c>
      <c r="Q54" s="180">
        <f t="shared" ca="1" si="13"/>
        <v>384388276.54000002</v>
      </c>
      <c r="R54" s="180">
        <f t="shared" ca="1" si="14"/>
        <v>0</v>
      </c>
      <c r="S54" s="180">
        <f t="shared" ca="1" si="15"/>
        <v>0</v>
      </c>
      <c r="T54" s="98">
        <f t="shared" ca="1" si="8"/>
        <v>384388276.54000002</v>
      </c>
    </row>
    <row r="55" spans="2:20">
      <c r="B55" s="180" t="s">
        <v>168</v>
      </c>
      <c r="C55" s="105"/>
      <c r="D55" s="3">
        <v>46729100</v>
      </c>
      <c r="E55" s="3">
        <v>0</v>
      </c>
      <c r="F55" s="3">
        <v>0</v>
      </c>
      <c r="G55" s="9">
        <f t="shared" si="16"/>
        <v>46729100</v>
      </c>
      <c r="H55" s="183"/>
      <c r="I55" s="180" t="s">
        <v>174</v>
      </c>
      <c r="J55" s="205" t="s">
        <v>159</v>
      </c>
      <c r="K55" s="180">
        <f t="shared" ca="1" si="9"/>
        <v>160236910.785</v>
      </c>
      <c r="L55" s="180">
        <f t="shared" ca="1" si="10"/>
        <v>160236910.785</v>
      </c>
      <c r="M55" s="180">
        <f t="shared" ca="1" si="11"/>
        <v>0</v>
      </c>
      <c r="N55" s="98">
        <f t="shared" ca="1" si="12"/>
        <v>320473821.56999999</v>
      </c>
      <c r="O55" s="20">
        <v>48</v>
      </c>
      <c r="P55" s="180" t="s">
        <v>121</v>
      </c>
      <c r="Q55" s="180">
        <f t="shared" ca="1" si="13"/>
        <v>268832</v>
      </c>
      <c r="R55" s="180">
        <f t="shared" ca="1" si="14"/>
        <v>627275</v>
      </c>
      <c r="S55" s="180">
        <f t="shared" ca="1" si="15"/>
        <v>0</v>
      </c>
      <c r="T55" s="98">
        <f t="shared" ca="1" si="8"/>
        <v>896107</v>
      </c>
    </row>
    <row r="56" spans="2:20">
      <c r="B56" s="180" t="s">
        <v>159</v>
      </c>
      <c r="C56" s="105"/>
      <c r="D56" s="3">
        <v>2813800</v>
      </c>
      <c r="E56" s="3">
        <v>4220800</v>
      </c>
      <c r="F56" s="3">
        <v>0</v>
      </c>
      <c r="G56" s="9">
        <f t="shared" si="16"/>
        <v>7034600</v>
      </c>
      <c r="H56" s="183"/>
      <c r="I56" s="180" t="s">
        <v>175</v>
      </c>
      <c r="J56" s="205" t="s">
        <v>242</v>
      </c>
      <c r="K56" s="180">
        <f t="shared" ca="1" si="9"/>
        <v>119324600.73399998</v>
      </c>
      <c r="L56" s="180">
        <f t="shared" ca="1" si="10"/>
        <v>178986899.60600001</v>
      </c>
      <c r="M56" s="180">
        <f t="shared" ca="1" si="11"/>
        <v>0</v>
      </c>
      <c r="N56" s="98">
        <f t="shared" ca="1" si="12"/>
        <v>298311500.33999997</v>
      </c>
      <c r="O56" s="20">
        <v>49</v>
      </c>
      <c r="P56" s="180" t="s">
        <v>100</v>
      </c>
      <c r="Q56" s="180">
        <f t="shared" ca="1" si="13"/>
        <v>56919270</v>
      </c>
      <c r="R56" s="180">
        <f t="shared" ca="1" si="14"/>
        <v>0</v>
      </c>
      <c r="S56" s="180">
        <f t="shared" ca="1" si="15"/>
        <v>0</v>
      </c>
      <c r="T56" s="98">
        <f t="shared" ca="1" si="8"/>
        <v>56919270</v>
      </c>
    </row>
    <row r="57" spans="2:20">
      <c r="B57" s="180" t="s">
        <v>162</v>
      </c>
      <c r="C57" s="105"/>
      <c r="D57" s="3">
        <v>217476100</v>
      </c>
      <c r="E57" s="3">
        <v>0</v>
      </c>
      <c r="F57" s="3">
        <v>0</v>
      </c>
      <c r="G57" s="9">
        <f t="shared" si="16"/>
        <v>217476100</v>
      </c>
      <c r="H57" s="183"/>
      <c r="I57" s="180" t="s">
        <v>133</v>
      </c>
      <c r="J57" s="205" t="s">
        <v>158</v>
      </c>
      <c r="K57" s="180">
        <f t="shared" ca="1" si="9"/>
        <v>2506942.75</v>
      </c>
      <c r="L57" s="180">
        <f t="shared" ca="1" si="10"/>
        <v>2506942.75</v>
      </c>
      <c r="M57" s="180">
        <f t="shared" ca="1" si="11"/>
        <v>0</v>
      </c>
      <c r="N57" s="98">
        <f t="shared" ca="1" si="12"/>
        <v>5013885.5</v>
      </c>
      <c r="O57" s="20">
        <v>50</v>
      </c>
      <c r="P57" s="180" t="s">
        <v>148</v>
      </c>
      <c r="Q57" s="180">
        <f t="shared" ca="1" si="13"/>
        <v>2938362578.2770996</v>
      </c>
      <c r="R57" s="180">
        <f t="shared" ca="1" si="14"/>
        <v>5493504431.4687004</v>
      </c>
      <c r="S57" s="180">
        <f t="shared" ca="1" si="15"/>
        <v>0</v>
      </c>
      <c r="T57" s="98">
        <f t="shared" ca="1" si="8"/>
        <v>8431867009.7458</v>
      </c>
    </row>
    <row r="58" spans="2:20">
      <c r="B58" s="180" t="s">
        <v>160</v>
      </c>
      <c r="C58" s="105"/>
      <c r="D58" s="3">
        <v>287468800</v>
      </c>
      <c r="E58" s="3">
        <v>262470300</v>
      </c>
      <c r="F58" s="3">
        <v>0</v>
      </c>
      <c r="G58" s="9">
        <f t="shared" si="16"/>
        <v>549939100</v>
      </c>
      <c r="H58" s="183"/>
      <c r="I58" s="180" t="s">
        <v>139</v>
      </c>
      <c r="J58" s="205" t="s">
        <v>43</v>
      </c>
      <c r="K58" s="180">
        <f t="shared" ca="1" si="9"/>
        <v>146352449.80000001</v>
      </c>
      <c r="L58" s="180">
        <f t="shared" ca="1" si="10"/>
        <v>146352449.80000001</v>
      </c>
      <c r="M58" s="180">
        <f t="shared" ca="1" si="11"/>
        <v>0</v>
      </c>
      <c r="N58" s="98">
        <f t="shared" ca="1" si="12"/>
        <v>292704899.60000002</v>
      </c>
      <c r="O58" s="20">
        <v>51</v>
      </c>
      <c r="P58" s="180" t="s">
        <v>147</v>
      </c>
      <c r="Q58" s="180">
        <f t="shared" ca="1" si="13"/>
        <v>6565701574.0909996</v>
      </c>
      <c r="R58" s="180">
        <f t="shared" ca="1" si="14"/>
        <v>5226286218.0200005</v>
      </c>
      <c r="S58" s="180">
        <f t="shared" ca="1" si="15"/>
        <v>0</v>
      </c>
      <c r="T58" s="98">
        <f t="shared" ca="1" si="8"/>
        <v>11791987792.111</v>
      </c>
    </row>
    <row r="59" spans="2:20">
      <c r="B59" s="180" t="s">
        <v>90</v>
      </c>
      <c r="C59" s="105"/>
      <c r="D59" s="3">
        <v>2602500</v>
      </c>
      <c r="E59" s="3">
        <v>0</v>
      </c>
      <c r="F59" s="3">
        <v>0</v>
      </c>
      <c r="G59" s="9">
        <f t="shared" si="16"/>
        <v>2602500</v>
      </c>
      <c r="H59" s="183"/>
      <c r="I59" s="180" t="s">
        <v>49</v>
      </c>
      <c r="J59" s="205" t="s">
        <v>162</v>
      </c>
      <c r="K59" s="180">
        <f t="shared" ca="1" si="9"/>
        <v>289762445</v>
      </c>
      <c r="L59" s="180">
        <f t="shared" ca="1" si="10"/>
        <v>0</v>
      </c>
      <c r="M59" s="180">
        <f t="shared" ca="1" si="11"/>
        <v>0</v>
      </c>
      <c r="N59" s="98">
        <f t="shared" ca="1" si="12"/>
        <v>289762445</v>
      </c>
      <c r="O59" s="20">
        <v>52</v>
      </c>
      <c r="P59" s="180" t="s">
        <v>75</v>
      </c>
      <c r="Q59" s="180">
        <f t="shared" ca="1" si="13"/>
        <v>521305182.80000001</v>
      </c>
      <c r="R59" s="180">
        <f t="shared" ca="1" si="14"/>
        <v>255026941.5</v>
      </c>
      <c r="S59" s="180">
        <f t="shared" ca="1" si="15"/>
        <v>0</v>
      </c>
      <c r="T59" s="98">
        <f t="shared" ca="1" si="8"/>
        <v>776332124.29999995</v>
      </c>
    </row>
    <row r="60" spans="2:20" ht="14.25" thickBot="1">
      <c r="B60" s="180" t="s">
        <v>84</v>
      </c>
      <c r="C60" s="105"/>
      <c r="D60" s="3">
        <v>4745300</v>
      </c>
      <c r="E60" s="3">
        <v>0</v>
      </c>
      <c r="F60" s="3">
        <v>0</v>
      </c>
      <c r="G60" s="9">
        <f t="shared" si="16"/>
        <v>4745300</v>
      </c>
      <c r="H60" s="183"/>
      <c r="I60" s="180" t="s">
        <v>86</v>
      </c>
      <c r="J60" s="205" t="s">
        <v>86</v>
      </c>
      <c r="K60" s="180">
        <f t="shared" ca="1" si="9"/>
        <v>81223900</v>
      </c>
      <c r="L60" s="180">
        <f t="shared" ca="1" si="10"/>
        <v>0</v>
      </c>
      <c r="M60" s="180">
        <f t="shared" ca="1" si="11"/>
        <v>0</v>
      </c>
      <c r="N60" s="98">
        <f t="shared" ca="1" si="12"/>
        <v>81223900</v>
      </c>
      <c r="O60" s="20">
        <v>53</v>
      </c>
      <c r="P60" s="180" t="s">
        <v>1</v>
      </c>
      <c r="Q60" s="180">
        <f t="shared" ca="1" si="13"/>
        <v>34990903</v>
      </c>
      <c r="R60" s="180">
        <f t="shared" ca="1" si="14"/>
        <v>14996101</v>
      </c>
      <c r="S60" s="180">
        <f t="shared" ca="1" si="15"/>
        <v>0</v>
      </c>
      <c r="T60" s="98">
        <f t="shared" ca="1" si="8"/>
        <v>49987004</v>
      </c>
    </row>
    <row r="61" spans="2:20" ht="18.75" thickBot="1">
      <c r="B61" s="180" t="s">
        <v>92</v>
      </c>
      <c r="C61" s="105"/>
      <c r="D61" s="3">
        <v>1704700</v>
      </c>
      <c r="E61" s="3">
        <v>0</v>
      </c>
      <c r="F61" s="3">
        <v>0</v>
      </c>
      <c r="G61" s="9">
        <f t="shared" si="16"/>
        <v>1704700</v>
      </c>
      <c r="H61" s="183"/>
      <c r="I61" s="180" t="s">
        <v>81</v>
      </c>
      <c r="J61" s="205" t="s">
        <v>202</v>
      </c>
      <c r="K61" s="180">
        <f t="shared" ca="1" si="9"/>
        <v>123483000</v>
      </c>
      <c r="L61" s="180">
        <f t="shared" ca="1" si="10"/>
        <v>320000</v>
      </c>
      <c r="M61" s="180">
        <f t="shared" ca="1" si="11"/>
        <v>0</v>
      </c>
      <c r="N61" s="98">
        <f t="shared" ca="1" si="12"/>
        <v>123803000</v>
      </c>
      <c r="P61" s="99" t="s">
        <v>239</v>
      </c>
      <c r="Q61" s="100">
        <f ca="1">SUM(Q8:Q60)</f>
        <v>79659788252.643707</v>
      </c>
      <c r="R61" s="100">
        <f ca="1">SUM(R8:R60)</f>
        <v>44482333450.585587</v>
      </c>
      <c r="S61" s="100">
        <f ca="1">SUM(S8:S60)</f>
        <v>1082053559.9649999</v>
      </c>
      <c r="T61" s="100">
        <f ca="1">SUM(T8:T60)</f>
        <v>125224175263.19429</v>
      </c>
    </row>
    <row r="62" spans="2:20">
      <c r="B62" s="180" t="s">
        <v>147</v>
      </c>
      <c r="C62" s="105"/>
      <c r="D62" s="3">
        <v>62136800</v>
      </c>
      <c r="E62" s="3">
        <v>79360700</v>
      </c>
      <c r="F62" s="3">
        <v>0</v>
      </c>
      <c r="G62" s="9">
        <f t="shared" si="16"/>
        <v>141497500</v>
      </c>
      <c r="H62" s="183"/>
      <c r="I62" s="180" t="s">
        <v>80</v>
      </c>
      <c r="J62" s="205" t="s">
        <v>250</v>
      </c>
      <c r="K62" s="180">
        <f t="shared" ca="1" si="9"/>
        <v>379528700</v>
      </c>
      <c r="L62" s="180">
        <f t="shared" ca="1" si="10"/>
        <v>0</v>
      </c>
      <c r="M62" s="180">
        <f t="shared" ca="1" si="11"/>
        <v>0</v>
      </c>
      <c r="N62" s="98">
        <f t="shared" ca="1" si="12"/>
        <v>379528700</v>
      </c>
      <c r="Q62" s="59">
        <f ca="1">+Q61-K170</f>
        <v>0</v>
      </c>
      <c r="R62" s="59">
        <f ca="1">+R61-L170</f>
        <v>0</v>
      </c>
      <c r="S62" s="59">
        <f ca="1">+S61-M170</f>
        <v>0</v>
      </c>
      <c r="T62" s="59">
        <f ca="1">+T61-N170</f>
        <v>0</v>
      </c>
    </row>
    <row r="63" spans="2:20" ht="14.25" thickBot="1">
      <c r="B63" s="180" t="s">
        <v>75</v>
      </c>
      <c r="C63" s="107"/>
      <c r="D63" s="10">
        <v>11154700</v>
      </c>
      <c r="E63" s="10">
        <v>5919850</v>
      </c>
      <c r="F63" s="10">
        <v>0</v>
      </c>
      <c r="G63" s="11">
        <f t="shared" si="16"/>
        <v>17074550</v>
      </c>
      <c r="H63" s="183"/>
      <c r="I63" s="180" t="s">
        <v>202</v>
      </c>
      <c r="J63" s="205" t="s">
        <v>202</v>
      </c>
      <c r="K63" s="180">
        <f t="shared" ca="1" si="9"/>
        <v>30419340.350000001</v>
      </c>
      <c r="L63" s="180">
        <f t="shared" ca="1" si="10"/>
        <v>30419340.350000001</v>
      </c>
      <c r="M63" s="180">
        <f t="shared" ca="1" si="11"/>
        <v>0</v>
      </c>
      <c r="N63" s="98">
        <f t="shared" ca="1" si="12"/>
        <v>60838680.700000003</v>
      </c>
    </row>
    <row r="64" spans="2:20" ht="16.5" thickBot="1">
      <c r="B64" s="26" t="s">
        <v>141</v>
      </c>
      <c r="C64" s="108"/>
      <c r="D64" s="27">
        <f>SUM(D46:D63)</f>
        <v>892507280</v>
      </c>
      <c r="E64" s="27">
        <f>SUM(E46:E63)</f>
        <v>478020030</v>
      </c>
      <c r="F64" s="27">
        <v>0</v>
      </c>
      <c r="G64" s="27">
        <f>SUM(G46:G63)</f>
        <v>1370527310</v>
      </c>
      <c r="H64" s="83"/>
      <c r="I64" s="180" t="s">
        <v>165</v>
      </c>
      <c r="J64" s="205" t="s">
        <v>165</v>
      </c>
      <c r="K64" s="180">
        <f t="shared" ca="1" si="9"/>
        <v>40692990.129999995</v>
      </c>
      <c r="L64" s="180">
        <f t="shared" ca="1" si="10"/>
        <v>40692990.129999995</v>
      </c>
      <c r="M64" s="180">
        <f t="shared" ca="1" si="11"/>
        <v>0</v>
      </c>
      <c r="N64" s="98">
        <f t="shared" ca="1" si="12"/>
        <v>81385980.25999999</v>
      </c>
      <c r="R64" s="59"/>
    </row>
    <row r="65" spans="2:24" ht="14.25" thickBot="1">
      <c r="D65" s="59" t="e">
        <f>+D64-#REF!</f>
        <v>#REF!</v>
      </c>
      <c r="E65" s="59" t="e">
        <f>+E64-#REF!</f>
        <v>#REF!</v>
      </c>
      <c r="F65" s="59">
        <v>0</v>
      </c>
      <c r="G65" s="59" t="e">
        <f>+G64-#REF!</f>
        <v>#REF!</v>
      </c>
      <c r="I65" s="180" t="s">
        <v>91</v>
      </c>
      <c r="J65" s="205" t="s">
        <v>164</v>
      </c>
      <c r="K65" s="180">
        <f t="shared" ca="1" si="9"/>
        <v>2712500</v>
      </c>
      <c r="L65" s="180">
        <f t="shared" ca="1" si="10"/>
        <v>2966800</v>
      </c>
      <c r="M65" s="180">
        <f t="shared" ca="1" si="11"/>
        <v>0</v>
      </c>
      <c r="N65" s="98">
        <f t="shared" ca="1" si="12"/>
        <v>5679300</v>
      </c>
      <c r="P65" s="140"/>
      <c r="Q65" s="140"/>
      <c r="R65" s="140"/>
      <c r="S65" s="140"/>
      <c r="T65" s="140"/>
      <c r="U65" s="140"/>
      <c r="V65" s="140"/>
      <c r="W65" s="140"/>
    </row>
    <row r="66" spans="2:24" ht="16.5" thickBot="1">
      <c r="B66" s="712" t="s">
        <v>194</v>
      </c>
      <c r="C66" s="713"/>
      <c r="D66" s="713"/>
      <c r="E66" s="713"/>
      <c r="F66" s="713"/>
      <c r="G66" s="714"/>
      <c r="H66" s="187"/>
      <c r="I66" s="180" t="s">
        <v>118</v>
      </c>
      <c r="J66" s="205" t="s">
        <v>163</v>
      </c>
      <c r="K66" s="180">
        <f t="shared" ca="1" si="9"/>
        <v>1597500</v>
      </c>
      <c r="L66" s="180">
        <f t="shared" ca="1" si="10"/>
        <v>1597500</v>
      </c>
      <c r="M66" s="180">
        <f t="shared" ca="1" si="11"/>
        <v>0</v>
      </c>
      <c r="N66" s="98">
        <f t="shared" ca="1" si="12"/>
        <v>3195000</v>
      </c>
      <c r="X66" s="140"/>
    </row>
    <row r="67" spans="2:24" s="140" customFormat="1" ht="27">
      <c r="B67" s="160" t="s">
        <v>142</v>
      </c>
      <c r="C67" s="137" t="s">
        <v>171</v>
      </c>
      <c r="D67" s="138" t="s">
        <v>214</v>
      </c>
      <c r="E67" s="161" t="s">
        <v>137</v>
      </c>
      <c r="F67" s="137" t="s">
        <v>201</v>
      </c>
      <c r="G67" s="162" t="s">
        <v>135</v>
      </c>
      <c r="H67" s="188"/>
      <c r="I67" s="180" t="s">
        <v>115</v>
      </c>
      <c r="J67" s="205" t="s">
        <v>69</v>
      </c>
      <c r="K67" s="180">
        <f t="shared" ca="1" si="9"/>
        <v>36070000</v>
      </c>
      <c r="L67" s="180">
        <f t="shared" ca="1" si="10"/>
        <v>0</v>
      </c>
      <c r="M67" s="180">
        <f t="shared" ca="1" si="11"/>
        <v>0</v>
      </c>
      <c r="N67" s="98">
        <f t="shared" ca="1" si="12"/>
        <v>36070000</v>
      </c>
      <c r="O67" s="20"/>
      <c r="P67" s="20"/>
      <c r="Q67" s="20"/>
      <c r="R67" s="20"/>
      <c r="S67" s="20"/>
      <c r="T67" s="20"/>
      <c r="U67" s="20"/>
      <c r="V67" s="20"/>
      <c r="W67" s="20"/>
      <c r="X67" s="20"/>
    </row>
    <row r="68" spans="2:24">
      <c r="B68" s="180" t="s">
        <v>88</v>
      </c>
      <c r="C68" s="111"/>
      <c r="D68" s="3">
        <v>44446000</v>
      </c>
      <c r="E68" s="3">
        <v>19048500</v>
      </c>
      <c r="F68" s="3">
        <v>0</v>
      </c>
      <c r="G68" s="12">
        <f>SUM(D68:E68)</f>
        <v>63494500</v>
      </c>
      <c r="H68" s="190"/>
      <c r="I68" s="180" t="s">
        <v>76</v>
      </c>
      <c r="J68" s="205" t="s">
        <v>163</v>
      </c>
      <c r="K68" s="180">
        <f t="shared" ca="1" si="9"/>
        <v>76741000</v>
      </c>
      <c r="L68" s="180">
        <f t="shared" ca="1" si="10"/>
        <v>57871000</v>
      </c>
      <c r="M68" s="180">
        <f t="shared" ca="1" si="11"/>
        <v>0</v>
      </c>
      <c r="N68" s="98">
        <f t="shared" ca="1" si="12"/>
        <v>134612000</v>
      </c>
    </row>
    <row r="69" spans="2:24">
      <c r="B69" s="180" t="s">
        <v>47</v>
      </c>
      <c r="C69" s="111"/>
      <c r="D69" s="3">
        <v>20320840</v>
      </c>
      <c r="E69" s="3">
        <v>13477750</v>
      </c>
      <c r="F69" s="3">
        <v>0</v>
      </c>
      <c r="G69" s="12">
        <f>SUM(D69:E69)</f>
        <v>33798590</v>
      </c>
      <c r="H69" s="190"/>
      <c r="I69" s="180" t="s">
        <v>124</v>
      </c>
      <c r="J69" s="205" t="s">
        <v>164</v>
      </c>
      <c r="K69" s="180">
        <f t="shared" ca="1" si="9"/>
        <v>429587</v>
      </c>
      <c r="L69" s="180">
        <f t="shared" ca="1" si="10"/>
        <v>1002369</v>
      </c>
      <c r="M69" s="180">
        <f t="shared" ca="1" si="11"/>
        <v>0</v>
      </c>
      <c r="N69" s="98">
        <f t="shared" ca="1" si="12"/>
        <v>1431956</v>
      </c>
    </row>
    <row r="70" spans="2:24">
      <c r="B70" s="180" t="s">
        <v>155</v>
      </c>
      <c r="C70" s="112"/>
      <c r="D70" s="3">
        <v>29563110</v>
      </c>
      <c r="E70" s="3">
        <v>0</v>
      </c>
      <c r="F70" s="3">
        <v>0</v>
      </c>
      <c r="G70" s="12">
        <f>SUM(D70:E70)</f>
        <v>29563110</v>
      </c>
      <c r="H70" s="190"/>
      <c r="I70" s="180" t="s">
        <v>163</v>
      </c>
      <c r="J70" s="205" t="s">
        <v>163</v>
      </c>
      <c r="K70" s="180">
        <f t="shared" ca="1" si="9"/>
        <v>664908462.44870007</v>
      </c>
      <c r="L70" s="180">
        <f t="shared" ca="1" si="10"/>
        <v>511123377.47870004</v>
      </c>
      <c r="M70" s="180">
        <f t="shared" ca="1" si="11"/>
        <v>0</v>
      </c>
      <c r="N70" s="98">
        <f t="shared" ca="1" si="12"/>
        <v>1176031839.9274001</v>
      </c>
    </row>
    <row r="71" spans="2:24" ht="14.25" thickBot="1">
      <c r="B71" s="180" t="s">
        <v>157</v>
      </c>
      <c r="C71" s="113"/>
      <c r="D71" s="10">
        <v>1848300</v>
      </c>
      <c r="E71" s="10">
        <v>6774810</v>
      </c>
      <c r="F71" s="10">
        <v>0</v>
      </c>
      <c r="G71" s="13">
        <f>SUM(D71:E71)</f>
        <v>8623110</v>
      </c>
      <c r="H71" s="190"/>
      <c r="I71" s="180" t="s">
        <v>233</v>
      </c>
      <c r="J71" s="205" t="s">
        <v>163</v>
      </c>
      <c r="K71" s="180">
        <f t="shared" ca="1" si="9"/>
        <v>2022208.27</v>
      </c>
      <c r="L71" s="180">
        <f t="shared" ca="1" si="10"/>
        <v>2022208.27</v>
      </c>
      <c r="M71" s="180">
        <f t="shared" ca="1" si="11"/>
        <v>0</v>
      </c>
      <c r="N71" s="98">
        <f t="shared" ca="1" si="12"/>
        <v>4044416.54</v>
      </c>
    </row>
    <row r="72" spans="2:24" ht="16.5" thickBot="1">
      <c r="B72" s="26" t="s">
        <v>141</v>
      </c>
      <c r="C72" s="108"/>
      <c r="D72" s="32">
        <f>SUM(D68:D71)</f>
        <v>96178250</v>
      </c>
      <c r="E72" s="32">
        <f>SUM(E68:E71)</f>
        <v>39301060</v>
      </c>
      <c r="F72" s="32">
        <f>SUM(F68:F71)</f>
        <v>0</v>
      </c>
      <c r="G72" s="32">
        <f>SUM(G68:G71)</f>
        <v>135479310</v>
      </c>
      <c r="H72" s="83"/>
      <c r="I72" s="180" t="s">
        <v>41</v>
      </c>
      <c r="J72" s="205" t="s">
        <v>163</v>
      </c>
      <c r="K72" s="180">
        <f t="shared" ref="K72:K103" ca="1" si="17">+SUMIF($B$8:$G$459,$I$8:$I$169,$D$8:$D$459)</f>
        <v>2011373</v>
      </c>
      <c r="L72" s="180">
        <f t="shared" ref="L72:L103" ca="1" si="18">+SUMIF($B$6:$G$459,$I$8:$I$169,$E$6:$E$459)</f>
        <v>2011373</v>
      </c>
      <c r="M72" s="180">
        <f t="shared" ref="M72:M103" ca="1" si="19">+SUMIF($B$6:$G$459,$I$8:$I$169,$F$6:$F$459)</f>
        <v>0</v>
      </c>
      <c r="N72" s="98">
        <f t="shared" ref="N72:N103" ca="1" si="20">SUM(K72:M72)</f>
        <v>4022746</v>
      </c>
    </row>
    <row r="73" spans="2:24" ht="14.25" thickBot="1">
      <c r="D73" s="28" t="e">
        <f>+D72-#REF!</f>
        <v>#REF!</v>
      </c>
      <c r="E73" s="28" t="e">
        <f>+E72-#REF!</f>
        <v>#REF!</v>
      </c>
      <c r="F73" s="28">
        <v>0</v>
      </c>
      <c r="G73" s="28" t="e">
        <f>+G72-#REF!</f>
        <v>#REF!</v>
      </c>
      <c r="H73" s="189"/>
      <c r="I73" s="180" t="s">
        <v>34</v>
      </c>
      <c r="J73" s="205" t="s">
        <v>163</v>
      </c>
      <c r="K73" s="180">
        <f t="shared" ca="1" si="17"/>
        <v>517123</v>
      </c>
      <c r="L73" s="180">
        <f t="shared" ca="1" si="18"/>
        <v>517123</v>
      </c>
      <c r="M73" s="180">
        <f t="shared" ca="1" si="19"/>
        <v>0</v>
      </c>
      <c r="N73" s="98">
        <f t="shared" ca="1" si="20"/>
        <v>1034246</v>
      </c>
      <c r="P73" s="140"/>
      <c r="Q73" s="140"/>
      <c r="R73" s="140"/>
      <c r="S73" s="140"/>
      <c r="T73" s="140"/>
      <c r="U73" s="140"/>
      <c r="V73" s="140"/>
      <c r="W73" s="140"/>
    </row>
    <row r="74" spans="2:24" ht="16.5" thickBot="1">
      <c r="B74" s="712" t="s">
        <v>193</v>
      </c>
      <c r="C74" s="713"/>
      <c r="D74" s="713"/>
      <c r="E74" s="713"/>
      <c r="F74" s="713"/>
      <c r="G74" s="714"/>
      <c r="H74" s="187"/>
      <c r="I74" s="180" t="s">
        <v>35</v>
      </c>
      <c r="J74" s="205" t="s">
        <v>163</v>
      </c>
      <c r="K74" s="180">
        <f t="shared" ca="1" si="17"/>
        <v>498959</v>
      </c>
      <c r="L74" s="180">
        <f t="shared" ca="1" si="18"/>
        <v>498959</v>
      </c>
      <c r="M74" s="180">
        <f t="shared" ca="1" si="19"/>
        <v>0</v>
      </c>
      <c r="N74" s="98">
        <f t="shared" ca="1" si="20"/>
        <v>997918</v>
      </c>
      <c r="X74" s="140"/>
    </row>
    <row r="75" spans="2:24" s="140" customFormat="1" ht="27">
      <c r="B75" s="160" t="s">
        <v>142</v>
      </c>
      <c r="C75" s="137" t="s">
        <v>171</v>
      </c>
      <c r="D75" s="138" t="s">
        <v>214</v>
      </c>
      <c r="E75" s="161" t="s">
        <v>137</v>
      </c>
      <c r="F75" s="137" t="s">
        <v>201</v>
      </c>
      <c r="G75" s="162" t="s">
        <v>135</v>
      </c>
      <c r="H75" s="188"/>
      <c r="I75" s="180" t="s">
        <v>69</v>
      </c>
      <c r="J75" s="205" t="s">
        <v>69</v>
      </c>
      <c r="K75" s="180">
        <f t="shared" ca="1" si="17"/>
        <v>837301477.20999992</v>
      </c>
      <c r="L75" s="180">
        <f t="shared" ca="1" si="18"/>
        <v>0</v>
      </c>
      <c r="M75" s="180">
        <f t="shared" ca="1" si="19"/>
        <v>0</v>
      </c>
      <c r="N75" s="98">
        <f t="shared" ca="1" si="20"/>
        <v>837301477.20999992</v>
      </c>
      <c r="O75" s="20"/>
      <c r="P75" s="20"/>
      <c r="Q75" s="20"/>
      <c r="R75" s="20"/>
      <c r="S75" s="20"/>
      <c r="T75" s="20"/>
      <c r="U75" s="20"/>
      <c r="V75" s="20"/>
      <c r="W75" s="20"/>
      <c r="X75" s="20"/>
    </row>
    <row r="76" spans="2:24">
      <c r="B76" s="180" t="s">
        <v>88</v>
      </c>
      <c r="C76" s="114"/>
      <c r="D76" s="3">
        <v>95917500</v>
      </c>
      <c r="E76" s="3">
        <v>41107600</v>
      </c>
      <c r="F76" s="3">
        <v>0</v>
      </c>
      <c r="G76" s="9">
        <f>SUM(D76:E76)</f>
        <v>137025100</v>
      </c>
      <c r="H76" s="183"/>
      <c r="I76" s="180" t="s">
        <v>234</v>
      </c>
      <c r="J76" s="205" t="s">
        <v>69</v>
      </c>
      <c r="K76" s="180">
        <f t="shared" ca="1" si="17"/>
        <v>32864087.050000001</v>
      </c>
      <c r="L76" s="180">
        <f t="shared" ca="1" si="18"/>
        <v>0</v>
      </c>
      <c r="M76" s="180">
        <f t="shared" ca="1" si="19"/>
        <v>0</v>
      </c>
      <c r="N76" s="98">
        <f t="shared" ca="1" si="20"/>
        <v>32864087.050000001</v>
      </c>
    </row>
    <row r="77" spans="2:24">
      <c r="B77" s="180" t="s">
        <v>155</v>
      </c>
      <c r="C77" s="112"/>
      <c r="D77" s="3">
        <v>49216300</v>
      </c>
      <c r="E77" s="3">
        <v>0</v>
      </c>
      <c r="F77" s="3">
        <v>0</v>
      </c>
      <c r="G77" s="9">
        <f t="shared" ref="G77:G82" si="21">SUM(D77:E77)</f>
        <v>49216300</v>
      </c>
      <c r="H77" s="183"/>
      <c r="I77" s="180" t="s">
        <v>25</v>
      </c>
      <c r="J77" s="205" t="s">
        <v>69</v>
      </c>
      <c r="K77" s="180">
        <f t="shared" ca="1" si="17"/>
        <v>8557741</v>
      </c>
      <c r="L77" s="180">
        <f t="shared" ca="1" si="18"/>
        <v>0</v>
      </c>
      <c r="M77" s="180">
        <f t="shared" ca="1" si="19"/>
        <v>0</v>
      </c>
      <c r="N77" s="98">
        <f t="shared" ca="1" si="20"/>
        <v>8557741</v>
      </c>
    </row>
    <row r="78" spans="2:24">
      <c r="B78" s="180" t="s">
        <v>157</v>
      </c>
      <c r="C78" s="114"/>
      <c r="D78" s="3">
        <v>66676100</v>
      </c>
      <c r="E78" s="3">
        <v>44450800</v>
      </c>
      <c r="F78" s="3">
        <v>0</v>
      </c>
      <c r="G78" s="9">
        <f t="shared" si="21"/>
        <v>111126900</v>
      </c>
      <c r="H78" s="183"/>
      <c r="I78" s="180" t="s">
        <v>182</v>
      </c>
      <c r="J78" s="205" t="s">
        <v>69</v>
      </c>
      <c r="K78" s="180">
        <f t="shared" ca="1" si="17"/>
        <v>3734692</v>
      </c>
      <c r="L78" s="180">
        <f t="shared" ca="1" si="18"/>
        <v>0</v>
      </c>
      <c r="M78" s="180">
        <f t="shared" ca="1" si="19"/>
        <v>0</v>
      </c>
      <c r="N78" s="98">
        <f t="shared" ca="1" si="20"/>
        <v>3734692</v>
      </c>
    </row>
    <row r="79" spans="2:24">
      <c r="B79" s="180" t="s">
        <v>164</v>
      </c>
      <c r="C79" s="114"/>
      <c r="D79" s="3">
        <v>5686500</v>
      </c>
      <c r="E79" s="3">
        <v>3791000</v>
      </c>
      <c r="F79" s="3">
        <v>0</v>
      </c>
      <c r="G79" s="9">
        <f t="shared" si="21"/>
        <v>9477500</v>
      </c>
      <c r="H79" s="183"/>
      <c r="I79" s="180" t="s">
        <v>108</v>
      </c>
      <c r="J79" s="205" t="s">
        <v>69</v>
      </c>
      <c r="K79" s="180">
        <f t="shared" ca="1" si="17"/>
        <v>3957700</v>
      </c>
      <c r="L79" s="180">
        <f t="shared" ca="1" si="18"/>
        <v>0</v>
      </c>
      <c r="M79" s="180">
        <f t="shared" ca="1" si="19"/>
        <v>0</v>
      </c>
      <c r="N79" s="98">
        <f t="shared" ca="1" si="20"/>
        <v>3957700</v>
      </c>
    </row>
    <row r="80" spans="2:24">
      <c r="B80" s="180" t="s">
        <v>162</v>
      </c>
      <c r="C80" s="114"/>
      <c r="D80" s="3">
        <v>3058800</v>
      </c>
      <c r="E80" s="3">
        <v>0</v>
      </c>
      <c r="F80" s="3">
        <v>0</v>
      </c>
      <c r="G80" s="9">
        <f t="shared" si="21"/>
        <v>3058800</v>
      </c>
      <c r="H80" s="183"/>
      <c r="I80" s="180" t="s">
        <v>42</v>
      </c>
      <c r="J80" s="205" t="s">
        <v>163</v>
      </c>
      <c r="K80" s="180">
        <f t="shared" ca="1" si="17"/>
        <v>124310</v>
      </c>
      <c r="L80" s="180">
        <f t="shared" ca="1" si="18"/>
        <v>290059</v>
      </c>
      <c r="M80" s="180">
        <f t="shared" ca="1" si="19"/>
        <v>0</v>
      </c>
      <c r="N80" s="98">
        <f t="shared" ca="1" si="20"/>
        <v>414369</v>
      </c>
    </row>
    <row r="81" spans="2:24" ht="15" customHeight="1">
      <c r="B81" s="180" t="s">
        <v>160</v>
      </c>
      <c r="C81" s="114"/>
      <c r="D81" s="3">
        <v>151245100</v>
      </c>
      <c r="E81" s="3">
        <v>113875400</v>
      </c>
      <c r="F81" s="3">
        <v>0</v>
      </c>
      <c r="G81" s="9">
        <f t="shared" si="21"/>
        <v>265120500</v>
      </c>
      <c r="H81" s="183"/>
      <c r="I81" s="180" t="s">
        <v>164</v>
      </c>
      <c r="J81" s="205" t="s">
        <v>164</v>
      </c>
      <c r="K81" s="180">
        <f t="shared" ca="1" si="17"/>
        <v>21225210</v>
      </c>
      <c r="L81" s="180">
        <f t="shared" ca="1" si="18"/>
        <v>24092389</v>
      </c>
      <c r="M81" s="180">
        <f t="shared" ca="1" si="19"/>
        <v>0</v>
      </c>
      <c r="N81" s="98">
        <f t="shared" ca="1" si="20"/>
        <v>45317599</v>
      </c>
    </row>
    <row r="82" spans="2:24" ht="14.25" thickBot="1">
      <c r="B82" s="180" t="s">
        <v>147</v>
      </c>
      <c r="C82" s="115"/>
      <c r="D82" s="10">
        <v>10350900</v>
      </c>
      <c r="E82" s="10">
        <v>6900600</v>
      </c>
      <c r="F82" s="10">
        <v>0</v>
      </c>
      <c r="G82" s="11">
        <f t="shared" si="21"/>
        <v>17251500</v>
      </c>
      <c r="H82" s="183"/>
      <c r="I82" s="180" t="s">
        <v>3</v>
      </c>
      <c r="J82" s="205" t="s">
        <v>69</v>
      </c>
      <c r="K82" s="180">
        <f t="shared" ca="1" si="17"/>
        <v>3249539</v>
      </c>
      <c r="L82" s="180">
        <f t="shared" ca="1" si="18"/>
        <v>0</v>
      </c>
      <c r="M82" s="180">
        <f t="shared" ca="1" si="19"/>
        <v>0</v>
      </c>
      <c r="N82" s="98">
        <f t="shared" ca="1" si="20"/>
        <v>3249539</v>
      </c>
    </row>
    <row r="83" spans="2:24" ht="16.5" thickBot="1">
      <c r="B83" s="26" t="s">
        <v>141</v>
      </c>
      <c r="C83" s="108"/>
      <c r="D83" s="27">
        <f>SUM(D76:D82)</f>
        <v>382151200</v>
      </c>
      <c r="E83" s="27">
        <f>SUM(E76:E82)</f>
        <v>210125400</v>
      </c>
      <c r="F83" s="27">
        <v>0</v>
      </c>
      <c r="G83" s="32">
        <f>SUM(G76:G82)</f>
        <v>592276600</v>
      </c>
      <c r="H83" s="83"/>
      <c r="I83" s="180" t="s">
        <v>44</v>
      </c>
      <c r="J83" s="205" t="s">
        <v>164</v>
      </c>
      <c r="K83" s="180">
        <f t="shared" ca="1" si="17"/>
        <v>187938.5</v>
      </c>
      <c r="L83" s="180">
        <f t="shared" ca="1" si="18"/>
        <v>438522</v>
      </c>
      <c r="M83" s="180">
        <f t="shared" ca="1" si="19"/>
        <v>0</v>
      </c>
      <c r="N83" s="98">
        <f t="shared" ca="1" si="20"/>
        <v>626460.5</v>
      </c>
    </row>
    <row r="84" spans="2:24" ht="14.25" thickBot="1">
      <c r="D84" s="59" t="e">
        <f>+D83-#REF!</f>
        <v>#REF!</v>
      </c>
      <c r="E84" s="59" t="e">
        <f>+E83-#REF!</f>
        <v>#REF!</v>
      </c>
      <c r="F84" s="59">
        <v>0</v>
      </c>
      <c r="G84" s="59" t="e">
        <f>+G83-#REF!</f>
        <v>#REF!</v>
      </c>
      <c r="I84" s="180" t="s">
        <v>82</v>
      </c>
      <c r="J84" s="205" t="s">
        <v>82</v>
      </c>
      <c r="K84" s="180">
        <f t="shared" ca="1" si="17"/>
        <v>651645400</v>
      </c>
      <c r="L84" s="180">
        <f t="shared" ca="1" si="18"/>
        <v>0</v>
      </c>
      <c r="M84" s="180">
        <f t="shared" ca="1" si="19"/>
        <v>0</v>
      </c>
      <c r="N84" s="98">
        <f t="shared" ca="1" si="20"/>
        <v>651645400</v>
      </c>
      <c r="P84" s="140"/>
      <c r="Q84" s="140"/>
      <c r="R84" s="140"/>
      <c r="S84" s="140"/>
      <c r="T84" s="140"/>
      <c r="U84" s="140"/>
      <c r="V84" s="140"/>
      <c r="W84" s="140"/>
    </row>
    <row r="85" spans="2:24" ht="16.5" thickBot="1">
      <c r="B85" s="712" t="s">
        <v>195</v>
      </c>
      <c r="C85" s="713"/>
      <c r="D85" s="713"/>
      <c r="E85" s="713"/>
      <c r="F85" s="713"/>
      <c r="G85" s="714"/>
      <c r="H85" s="187"/>
      <c r="I85" s="180" t="s">
        <v>6</v>
      </c>
      <c r="J85" s="205" t="s">
        <v>243</v>
      </c>
      <c r="K85" s="180">
        <f t="shared" ca="1" si="17"/>
        <v>4751766</v>
      </c>
      <c r="L85" s="180">
        <f t="shared" ca="1" si="18"/>
        <v>0</v>
      </c>
      <c r="M85" s="180">
        <f t="shared" ca="1" si="19"/>
        <v>0</v>
      </c>
      <c r="N85" s="98">
        <f t="shared" ca="1" si="20"/>
        <v>4751766</v>
      </c>
      <c r="X85" s="140"/>
    </row>
    <row r="86" spans="2:24" s="140" customFormat="1" ht="27">
      <c r="B86" s="160" t="s">
        <v>142</v>
      </c>
      <c r="C86" s="137" t="s">
        <v>171</v>
      </c>
      <c r="D86" s="138" t="s">
        <v>214</v>
      </c>
      <c r="E86" s="161" t="s">
        <v>137</v>
      </c>
      <c r="F86" s="137" t="s">
        <v>201</v>
      </c>
      <c r="G86" s="162" t="s">
        <v>135</v>
      </c>
      <c r="H86" s="188"/>
      <c r="I86" s="180" t="s">
        <v>11</v>
      </c>
      <c r="J86" s="205" t="s">
        <v>243</v>
      </c>
      <c r="K86" s="180">
        <f t="shared" ca="1" si="17"/>
        <v>29085433</v>
      </c>
      <c r="L86" s="180">
        <f t="shared" ca="1" si="18"/>
        <v>0</v>
      </c>
      <c r="M86" s="180">
        <f t="shared" ca="1" si="19"/>
        <v>0</v>
      </c>
      <c r="N86" s="98">
        <f t="shared" ca="1" si="20"/>
        <v>29085433</v>
      </c>
      <c r="O86" s="20"/>
      <c r="P86" s="20"/>
      <c r="Q86" s="20"/>
      <c r="R86" s="20"/>
      <c r="S86" s="20"/>
      <c r="T86" s="20"/>
      <c r="U86" s="20"/>
      <c r="V86" s="20"/>
      <c r="W86" s="20"/>
      <c r="X86" s="20"/>
    </row>
    <row r="87" spans="2:24">
      <c r="B87" s="180" t="s">
        <v>88</v>
      </c>
      <c r="C87" s="116"/>
      <c r="D87" s="3">
        <v>2413300</v>
      </c>
      <c r="E87" s="3">
        <v>1042800</v>
      </c>
      <c r="F87" s="3">
        <v>0</v>
      </c>
      <c r="G87" s="9">
        <f>SUM(D87:E87)</f>
        <v>3456100</v>
      </c>
      <c r="H87" s="183"/>
      <c r="I87" s="180" t="s">
        <v>113</v>
      </c>
      <c r="J87" s="205" t="s">
        <v>244</v>
      </c>
      <c r="K87" s="180">
        <f t="shared" ca="1" si="17"/>
        <v>11200000</v>
      </c>
      <c r="L87" s="180">
        <f t="shared" ca="1" si="18"/>
        <v>4800000</v>
      </c>
      <c r="M87" s="180">
        <f t="shared" ca="1" si="19"/>
        <v>0</v>
      </c>
      <c r="N87" s="98">
        <f t="shared" ca="1" si="20"/>
        <v>16000000</v>
      </c>
    </row>
    <row r="88" spans="2:24">
      <c r="B88" s="180" t="s">
        <v>95</v>
      </c>
      <c r="C88" s="117"/>
      <c r="D88" s="3">
        <v>3262300</v>
      </c>
      <c r="E88" s="3">
        <v>1692600</v>
      </c>
      <c r="F88" s="3">
        <v>0</v>
      </c>
      <c r="G88" s="9">
        <f t="shared" ref="G88:G106" si="22">SUM(D88:E88)</f>
        <v>4954900</v>
      </c>
      <c r="H88" s="183"/>
      <c r="I88" s="180" t="s">
        <v>169</v>
      </c>
      <c r="J88" s="205" t="s">
        <v>169</v>
      </c>
      <c r="K88" s="180">
        <f t="shared" ca="1" si="17"/>
        <v>266943186.22049999</v>
      </c>
      <c r="L88" s="180">
        <f t="shared" ca="1" si="18"/>
        <v>266943186.22049999</v>
      </c>
      <c r="M88" s="180">
        <f t="shared" ca="1" si="19"/>
        <v>0</v>
      </c>
      <c r="N88" s="98">
        <f t="shared" ca="1" si="20"/>
        <v>533886372.44099998</v>
      </c>
    </row>
    <row r="89" spans="2:24">
      <c r="B89" s="180" t="s">
        <v>47</v>
      </c>
      <c r="C89" s="114"/>
      <c r="D89" s="3">
        <v>27909900</v>
      </c>
      <c r="E89" s="3">
        <v>18606800</v>
      </c>
      <c r="F89" s="3">
        <v>0</v>
      </c>
      <c r="G89" s="9">
        <f t="shared" si="22"/>
        <v>46516700</v>
      </c>
      <c r="H89" s="183"/>
      <c r="I89" s="180" t="s">
        <v>168</v>
      </c>
      <c r="J89" s="205" t="s">
        <v>243</v>
      </c>
      <c r="K89" s="180">
        <f t="shared" ca="1" si="17"/>
        <v>48512600</v>
      </c>
      <c r="L89" s="180">
        <f t="shared" ca="1" si="18"/>
        <v>0</v>
      </c>
      <c r="M89" s="180">
        <f t="shared" ca="1" si="19"/>
        <v>0</v>
      </c>
      <c r="N89" s="98">
        <f t="shared" ca="1" si="20"/>
        <v>48512600</v>
      </c>
    </row>
    <row r="90" spans="2:24">
      <c r="B90" s="180" t="s">
        <v>155</v>
      </c>
      <c r="C90" s="116"/>
      <c r="D90" s="3">
        <v>104090100</v>
      </c>
      <c r="E90" s="3">
        <v>0</v>
      </c>
      <c r="F90" s="3">
        <v>0</v>
      </c>
      <c r="G90" s="9">
        <f t="shared" si="22"/>
        <v>104090100</v>
      </c>
      <c r="H90" s="183"/>
      <c r="I90" s="180" t="s">
        <v>114</v>
      </c>
      <c r="J90" s="205" t="s">
        <v>114</v>
      </c>
      <c r="K90" s="180">
        <f t="shared" ca="1" si="17"/>
        <v>33000400</v>
      </c>
      <c r="L90" s="180">
        <f t="shared" ca="1" si="18"/>
        <v>695400</v>
      </c>
      <c r="M90" s="180">
        <f t="shared" ca="1" si="19"/>
        <v>0</v>
      </c>
      <c r="N90" s="98">
        <f t="shared" ca="1" si="20"/>
        <v>33695800</v>
      </c>
    </row>
    <row r="91" spans="2:24">
      <c r="B91" s="180" t="s">
        <v>93</v>
      </c>
      <c r="C91" s="117"/>
      <c r="D91" s="3">
        <v>25198000</v>
      </c>
      <c r="E91" s="3">
        <v>0</v>
      </c>
      <c r="F91" s="3">
        <v>0</v>
      </c>
      <c r="G91" s="9">
        <f t="shared" si="22"/>
        <v>25198000</v>
      </c>
      <c r="H91" s="183"/>
      <c r="I91" s="180" t="s">
        <v>103</v>
      </c>
      <c r="J91" s="205" t="s">
        <v>242</v>
      </c>
      <c r="K91" s="180">
        <f t="shared" ca="1" si="17"/>
        <v>8037800</v>
      </c>
      <c r="L91" s="180">
        <f t="shared" ca="1" si="18"/>
        <v>9102900</v>
      </c>
      <c r="M91" s="180">
        <f t="shared" ca="1" si="19"/>
        <v>0</v>
      </c>
      <c r="N91" s="98">
        <f t="shared" ca="1" si="20"/>
        <v>17140700</v>
      </c>
    </row>
    <row r="92" spans="2:24">
      <c r="B92" s="180" t="s">
        <v>157</v>
      </c>
      <c r="C92" s="116"/>
      <c r="D92" s="3">
        <v>40939400</v>
      </c>
      <c r="E92" s="3">
        <v>27292900</v>
      </c>
      <c r="F92" s="3">
        <v>0</v>
      </c>
      <c r="G92" s="9">
        <f t="shared" si="22"/>
        <v>68232300</v>
      </c>
      <c r="H92" s="183"/>
      <c r="I92" s="180" t="s">
        <v>109</v>
      </c>
      <c r="J92" s="205" t="s">
        <v>159</v>
      </c>
      <c r="K92" s="180">
        <f t="shared" ca="1" si="17"/>
        <v>4059100</v>
      </c>
      <c r="L92" s="180">
        <f t="shared" ca="1" si="18"/>
        <v>6089700</v>
      </c>
      <c r="M92" s="180">
        <f t="shared" ca="1" si="19"/>
        <v>0</v>
      </c>
      <c r="N92" s="98">
        <f t="shared" ca="1" si="20"/>
        <v>10148800</v>
      </c>
    </row>
    <row r="93" spans="2:24">
      <c r="B93" s="180" t="s">
        <v>94</v>
      </c>
      <c r="C93" s="114"/>
      <c r="D93" s="3">
        <v>87416800</v>
      </c>
      <c r="E93" s="3">
        <v>58277900</v>
      </c>
      <c r="F93" s="3">
        <v>0</v>
      </c>
      <c r="G93" s="9">
        <f t="shared" si="22"/>
        <v>145694700</v>
      </c>
      <c r="H93" s="183"/>
      <c r="I93" s="180" t="s">
        <v>159</v>
      </c>
      <c r="J93" s="205" t="s">
        <v>159</v>
      </c>
      <c r="K93" s="180">
        <f t="shared" ca="1" si="17"/>
        <v>2883779928.1149998</v>
      </c>
      <c r="L93" s="180">
        <f t="shared" ca="1" si="18"/>
        <v>2244108829.4949999</v>
      </c>
      <c r="M93" s="180">
        <f t="shared" ca="1" si="19"/>
        <v>0</v>
      </c>
      <c r="N93" s="98">
        <f t="shared" ca="1" si="20"/>
        <v>5127888757.6099997</v>
      </c>
    </row>
    <row r="94" spans="2:24">
      <c r="B94" s="180" t="s">
        <v>69</v>
      </c>
      <c r="C94" s="114"/>
      <c r="D94" s="3">
        <v>12000000</v>
      </c>
      <c r="E94" s="3">
        <v>0</v>
      </c>
      <c r="F94" s="3">
        <v>0</v>
      </c>
      <c r="G94" s="9">
        <f t="shared" si="22"/>
        <v>12000000</v>
      </c>
      <c r="H94" s="183"/>
      <c r="I94" s="180" t="s">
        <v>31</v>
      </c>
      <c r="J94" s="205" t="s">
        <v>159</v>
      </c>
      <c r="K94" s="180">
        <f t="shared" ca="1" si="17"/>
        <v>33475000</v>
      </c>
      <c r="L94" s="180">
        <f t="shared" ca="1" si="18"/>
        <v>33475000</v>
      </c>
      <c r="M94" s="180">
        <f t="shared" ca="1" si="19"/>
        <v>0</v>
      </c>
      <c r="N94" s="98">
        <f t="shared" ca="1" si="20"/>
        <v>66950000</v>
      </c>
    </row>
    <row r="95" spans="2:24">
      <c r="B95" s="180" t="s">
        <v>103</v>
      </c>
      <c r="C95" s="114"/>
      <c r="D95" s="3">
        <v>8037800</v>
      </c>
      <c r="E95" s="3">
        <v>9102900</v>
      </c>
      <c r="F95" s="3">
        <v>0</v>
      </c>
      <c r="G95" s="9">
        <f t="shared" si="22"/>
        <v>17140700</v>
      </c>
      <c r="H95" s="183"/>
      <c r="I95" s="207" t="s">
        <v>192</v>
      </c>
      <c r="J95" s="205" t="s">
        <v>242</v>
      </c>
      <c r="K95" s="207">
        <f t="shared" ca="1" si="17"/>
        <v>1664600</v>
      </c>
      <c r="L95" s="207">
        <f t="shared" ca="1" si="18"/>
        <v>2315800</v>
      </c>
      <c r="M95" s="207">
        <f t="shared" ca="1" si="19"/>
        <v>0</v>
      </c>
      <c r="N95" s="98">
        <f t="shared" ca="1" si="20"/>
        <v>3980400</v>
      </c>
    </row>
    <row r="96" spans="2:24">
      <c r="B96" s="180" t="s">
        <v>162</v>
      </c>
      <c r="C96" s="116"/>
      <c r="D96" s="3">
        <v>194794100</v>
      </c>
      <c r="E96" s="3">
        <v>0</v>
      </c>
      <c r="F96" s="3">
        <v>0</v>
      </c>
      <c r="G96" s="9">
        <f t="shared" si="22"/>
        <v>194794100</v>
      </c>
      <c r="H96" s="183"/>
      <c r="I96" s="180" t="s">
        <v>162</v>
      </c>
      <c r="J96" s="205" t="s">
        <v>162</v>
      </c>
      <c r="K96" s="180">
        <f t="shared" ca="1" si="17"/>
        <v>3738697656.54</v>
      </c>
      <c r="L96" s="180">
        <f t="shared" ca="1" si="18"/>
        <v>0</v>
      </c>
      <c r="M96" s="180">
        <f t="shared" ca="1" si="19"/>
        <v>0</v>
      </c>
      <c r="N96" s="98">
        <f t="shared" ca="1" si="20"/>
        <v>3738697656.54</v>
      </c>
    </row>
    <row r="97" spans="2:24">
      <c r="B97" s="180" t="s">
        <v>97</v>
      </c>
      <c r="C97" s="114"/>
      <c r="D97" s="3">
        <v>63955200</v>
      </c>
      <c r="E97" s="3">
        <v>0</v>
      </c>
      <c r="F97" s="3">
        <v>0</v>
      </c>
      <c r="G97" s="9">
        <f t="shared" si="22"/>
        <v>63955200</v>
      </c>
      <c r="H97" s="183"/>
      <c r="I97" s="180" t="s">
        <v>37</v>
      </c>
      <c r="J97" s="205" t="s">
        <v>162</v>
      </c>
      <c r="K97" s="180">
        <f t="shared" ca="1" si="17"/>
        <v>23956152</v>
      </c>
      <c r="L97" s="180">
        <f t="shared" ca="1" si="18"/>
        <v>0</v>
      </c>
      <c r="M97" s="180">
        <f t="shared" ca="1" si="19"/>
        <v>0</v>
      </c>
      <c r="N97" s="98">
        <f t="shared" ca="1" si="20"/>
        <v>23956152</v>
      </c>
    </row>
    <row r="98" spans="2:24">
      <c r="B98" s="180" t="s">
        <v>160</v>
      </c>
      <c r="C98" s="116"/>
      <c r="D98" s="3">
        <v>14756900</v>
      </c>
      <c r="E98" s="3">
        <v>21711800</v>
      </c>
      <c r="F98" s="3">
        <v>0</v>
      </c>
      <c r="G98" s="9">
        <f t="shared" si="22"/>
        <v>36468700</v>
      </c>
      <c r="H98" s="183"/>
      <c r="I98" s="180" t="s">
        <v>27</v>
      </c>
      <c r="J98" s="205" t="s">
        <v>162</v>
      </c>
      <c r="K98" s="180">
        <f t="shared" ca="1" si="17"/>
        <v>1085419243</v>
      </c>
      <c r="L98" s="180">
        <f t="shared" ca="1" si="18"/>
        <v>0</v>
      </c>
      <c r="M98" s="180">
        <f t="shared" ca="1" si="19"/>
        <v>0</v>
      </c>
      <c r="N98" s="98">
        <f t="shared" ca="1" si="20"/>
        <v>1085419243</v>
      </c>
    </row>
    <row r="99" spans="2:24">
      <c r="B99" s="180" t="s">
        <v>96</v>
      </c>
      <c r="C99" s="117"/>
      <c r="D99" s="3">
        <v>12812600</v>
      </c>
      <c r="E99" s="3">
        <v>10241700</v>
      </c>
      <c r="F99" s="3">
        <v>0</v>
      </c>
      <c r="G99" s="9">
        <f t="shared" si="22"/>
        <v>23054300</v>
      </c>
      <c r="H99" s="183"/>
      <c r="I99" s="180" t="s">
        <v>26</v>
      </c>
      <c r="J99" s="205" t="s">
        <v>162</v>
      </c>
      <c r="K99" s="180">
        <f t="shared" ca="1" si="17"/>
        <v>94115974</v>
      </c>
      <c r="L99" s="180">
        <f t="shared" ca="1" si="18"/>
        <v>0</v>
      </c>
      <c r="M99" s="180">
        <f t="shared" ca="1" si="19"/>
        <v>0</v>
      </c>
      <c r="N99" s="98">
        <f t="shared" ca="1" si="20"/>
        <v>94115974</v>
      </c>
    </row>
    <row r="100" spans="2:24">
      <c r="B100" s="180" t="s">
        <v>102</v>
      </c>
      <c r="C100" s="114"/>
      <c r="D100" s="3">
        <v>2962200</v>
      </c>
      <c r="E100" s="3">
        <v>4277900</v>
      </c>
      <c r="F100" s="3">
        <v>0</v>
      </c>
      <c r="G100" s="9">
        <f t="shared" si="22"/>
        <v>7240100</v>
      </c>
      <c r="H100" s="183"/>
      <c r="I100" s="180" t="s">
        <v>29</v>
      </c>
      <c r="J100" s="205" t="s">
        <v>162</v>
      </c>
      <c r="K100" s="180">
        <f t="shared" ca="1" si="17"/>
        <v>16686000</v>
      </c>
      <c r="L100" s="180">
        <f t="shared" ca="1" si="18"/>
        <v>0</v>
      </c>
      <c r="M100" s="180">
        <f t="shared" ca="1" si="19"/>
        <v>0</v>
      </c>
      <c r="N100" s="98">
        <f t="shared" ca="1" si="20"/>
        <v>16686000</v>
      </c>
    </row>
    <row r="101" spans="2:24">
      <c r="B101" s="180" t="s">
        <v>101</v>
      </c>
      <c r="C101" s="114"/>
      <c r="D101" s="3">
        <v>3082800</v>
      </c>
      <c r="E101" s="3">
        <v>1321200</v>
      </c>
      <c r="F101" s="3">
        <v>0</v>
      </c>
      <c r="G101" s="9">
        <f t="shared" si="22"/>
        <v>4404000</v>
      </c>
      <c r="H101" s="183"/>
      <c r="I101" s="180" t="s">
        <v>97</v>
      </c>
      <c r="J101" s="205" t="s">
        <v>162</v>
      </c>
      <c r="K101" s="180">
        <f t="shared" ca="1" si="17"/>
        <v>63955200</v>
      </c>
      <c r="L101" s="180">
        <f t="shared" ca="1" si="18"/>
        <v>0</v>
      </c>
      <c r="M101" s="180">
        <f t="shared" ca="1" si="19"/>
        <v>0</v>
      </c>
      <c r="N101" s="98">
        <f t="shared" ca="1" si="20"/>
        <v>63955200</v>
      </c>
    </row>
    <row r="102" spans="2:24">
      <c r="B102" s="180" t="s">
        <v>100</v>
      </c>
      <c r="C102" s="114"/>
      <c r="D102" s="3">
        <v>26019300</v>
      </c>
      <c r="E102" s="3">
        <v>0</v>
      </c>
      <c r="F102" s="3">
        <v>0</v>
      </c>
      <c r="G102" s="9">
        <f t="shared" si="22"/>
        <v>26019300</v>
      </c>
      <c r="H102" s="183"/>
      <c r="I102" s="180" t="s">
        <v>160</v>
      </c>
      <c r="J102" s="205" t="s">
        <v>242</v>
      </c>
      <c r="K102" s="180">
        <f t="shared" ca="1" si="17"/>
        <v>1038909386.74</v>
      </c>
      <c r="L102" s="180">
        <f t="shared" ca="1" si="18"/>
        <v>1131977472.3900001</v>
      </c>
      <c r="M102" s="180">
        <f t="shared" ca="1" si="19"/>
        <v>0</v>
      </c>
      <c r="N102" s="98">
        <f t="shared" ca="1" si="20"/>
        <v>2170886859.1300001</v>
      </c>
    </row>
    <row r="103" spans="2:24">
      <c r="B103" s="180" t="s">
        <v>148</v>
      </c>
      <c r="C103" s="114"/>
      <c r="D103" s="3">
        <v>7856900</v>
      </c>
      <c r="E103" s="3">
        <v>0</v>
      </c>
      <c r="F103" s="3">
        <v>0</v>
      </c>
      <c r="G103" s="9">
        <f t="shared" si="22"/>
        <v>7856900</v>
      </c>
      <c r="H103" s="183"/>
      <c r="I103" s="180" t="s">
        <v>33</v>
      </c>
      <c r="J103" s="205" t="s">
        <v>242</v>
      </c>
      <c r="K103" s="180">
        <f t="shared" ca="1" si="17"/>
        <v>6106442.2999999998</v>
      </c>
      <c r="L103" s="180">
        <f t="shared" ca="1" si="18"/>
        <v>9159663</v>
      </c>
      <c r="M103" s="180">
        <f t="shared" ca="1" si="19"/>
        <v>0</v>
      </c>
      <c r="N103" s="98">
        <f t="shared" ca="1" si="20"/>
        <v>15266105.300000001</v>
      </c>
    </row>
    <row r="104" spans="2:24">
      <c r="B104" s="180" t="s">
        <v>98</v>
      </c>
      <c r="C104" s="117"/>
      <c r="D104" s="3">
        <v>26120200</v>
      </c>
      <c r="E104" s="3">
        <v>96950000</v>
      </c>
      <c r="F104" s="3">
        <v>0</v>
      </c>
      <c r="G104" s="9">
        <f t="shared" si="22"/>
        <v>123070200</v>
      </c>
      <c r="H104" s="183"/>
      <c r="I104" s="180" t="s">
        <v>96</v>
      </c>
      <c r="J104" s="205" t="s">
        <v>242</v>
      </c>
      <c r="K104" s="180">
        <f t="shared" ref="K104:K135" ca="1" si="23">+SUMIF($B$8:$G$459,$I$8:$I$169,$D$8:$D$459)</f>
        <v>12812600</v>
      </c>
      <c r="L104" s="180">
        <f t="shared" ref="L104:L135" ca="1" si="24">+SUMIF($B$6:$G$459,$I$8:$I$169,$E$6:$E$459)</f>
        <v>10241700</v>
      </c>
      <c r="M104" s="180">
        <f t="shared" ref="M104:M135" ca="1" si="25">+SUMIF($B$6:$G$459,$I$8:$I$169,$F$6:$F$459)</f>
        <v>0</v>
      </c>
      <c r="N104" s="98">
        <f t="shared" ref="N104:N135" ca="1" si="26">SUM(K104:M104)</f>
        <v>23054300</v>
      </c>
    </row>
    <row r="105" spans="2:24">
      <c r="B105" s="180" t="s">
        <v>147</v>
      </c>
      <c r="C105" s="114"/>
      <c r="D105" s="3">
        <v>28045100</v>
      </c>
      <c r="E105" s="3">
        <v>63377700</v>
      </c>
      <c r="F105" s="3">
        <v>0</v>
      </c>
      <c r="G105" s="9">
        <f t="shared" si="22"/>
        <v>91422800</v>
      </c>
      <c r="H105" s="183"/>
      <c r="I105" s="180" t="s">
        <v>102</v>
      </c>
      <c r="J105" s="205" t="s">
        <v>242</v>
      </c>
      <c r="K105" s="180">
        <f t="shared" ca="1" si="23"/>
        <v>2962200</v>
      </c>
      <c r="L105" s="180">
        <f t="shared" ca="1" si="24"/>
        <v>4277900</v>
      </c>
      <c r="M105" s="180">
        <f t="shared" ca="1" si="25"/>
        <v>0</v>
      </c>
      <c r="N105" s="98">
        <f t="shared" ca="1" si="26"/>
        <v>7240100</v>
      </c>
    </row>
    <row r="106" spans="2:24" ht="14.25" thickBot="1">
      <c r="B106" s="180" t="s">
        <v>99</v>
      </c>
      <c r="C106" s="118"/>
      <c r="D106" s="10">
        <v>108769600</v>
      </c>
      <c r="E106" s="10">
        <v>91735200</v>
      </c>
      <c r="F106" s="3">
        <v>0</v>
      </c>
      <c r="G106" s="11">
        <f t="shared" si="22"/>
        <v>200504800</v>
      </c>
      <c r="H106" s="183"/>
      <c r="I106" s="180" t="s">
        <v>78</v>
      </c>
      <c r="J106" s="205" t="s">
        <v>159</v>
      </c>
      <c r="K106" s="180">
        <f t="shared" ca="1" si="23"/>
        <v>235823800</v>
      </c>
      <c r="L106" s="180">
        <f t="shared" ca="1" si="24"/>
        <v>20867400</v>
      </c>
      <c r="M106" s="180">
        <f t="shared" ca="1" si="25"/>
        <v>0</v>
      </c>
      <c r="N106" s="98">
        <f t="shared" ca="1" si="26"/>
        <v>256691200</v>
      </c>
    </row>
    <row r="107" spans="2:24" ht="16.5" thickBot="1">
      <c r="B107" s="26" t="s">
        <v>141</v>
      </c>
      <c r="C107" s="108"/>
      <c r="D107" s="27">
        <f>SUM(D87:D106)</f>
        <v>800442500</v>
      </c>
      <c r="E107" s="32">
        <f>SUM(E87:E106)</f>
        <v>405631400</v>
      </c>
      <c r="F107" s="27">
        <v>0</v>
      </c>
      <c r="G107" s="27">
        <f>SUM(G87:G106)</f>
        <v>1206073900</v>
      </c>
      <c r="H107" s="83"/>
      <c r="I107" s="180" t="s">
        <v>90</v>
      </c>
      <c r="J107" s="205" t="s">
        <v>162</v>
      </c>
      <c r="K107" s="180">
        <f t="shared" ca="1" si="23"/>
        <v>2602500</v>
      </c>
      <c r="L107" s="180">
        <f t="shared" ca="1" si="24"/>
        <v>0</v>
      </c>
      <c r="M107" s="180">
        <f t="shared" ca="1" si="25"/>
        <v>0</v>
      </c>
      <c r="N107" s="98">
        <f t="shared" ca="1" si="26"/>
        <v>2602500</v>
      </c>
    </row>
    <row r="108" spans="2:24" ht="14.25" thickBot="1">
      <c r="D108" s="59" t="e">
        <f>+D107-#REF!</f>
        <v>#REF!</v>
      </c>
      <c r="E108" s="59" t="e">
        <f>+E107-#REF!</f>
        <v>#REF!</v>
      </c>
      <c r="F108" s="59">
        <v>0</v>
      </c>
      <c r="G108" s="59" t="e">
        <f>+G107-#REF!</f>
        <v>#REF!</v>
      </c>
      <c r="I108" s="180" t="s">
        <v>161</v>
      </c>
      <c r="J108" s="205" t="s">
        <v>162</v>
      </c>
      <c r="K108" s="180">
        <f t="shared" ca="1" si="23"/>
        <v>11757373615.290001</v>
      </c>
      <c r="L108" s="180">
        <f t="shared" ca="1" si="24"/>
        <v>0</v>
      </c>
      <c r="M108" s="180">
        <f t="shared" ca="1" si="25"/>
        <v>0</v>
      </c>
      <c r="N108" s="98">
        <f t="shared" ca="1" si="26"/>
        <v>11757373615.290001</v>
      </c>
      <c r="P108" s="140"/>
      <c r="Q108" s="140"/>
      <c r="R108" s="140"/>
      <c r="S108" s="140"/>
      <c r="T108" s="140"/>
      <c r="U108" s="140"/>
      <c r="V108" s="140"/>
      <c r="W108" s="140"/>
    </row>
    <row r="109" spans="2:24" ht="16.5" thickBot="1">
      <c r="B109" s="712" t="s">
        <v>190</v>
      </c>
      <c r="C109" s="713"/>
      <c r="D109" s="713"/>
      <c r="E109" s="713"/>
      <c r="F109" s="713"/>
      <c r="G109" s="714"/>
      <c r="H109" s="187"/>
      <c r="I109" s="180" t="s">
        <v>8</v>
      </c>
      <c r="J109" s="205" t="s">
        <v>8</v>
      </c>
      <c r="K109" s="180">
        <f t="shared" ca="1" si="23"/>
        <v>17619396</v>
      </c>
      <c r="L109" s="180">
        <f t="shared" ca="1" si="24"/>
        <v>7551170</v>
      </c>
      <c r="M109" s="180">
        <f t="shared" ca="1" si="25"/>
        <v>0</v>
      </c>
      <c r="N109" s="98">
        <f t="shared" ca="1" si="26"/>
        <v>25170566</v>
      </c>
      <c r="X109" s="140"/>
    </row>
    <row r="110" spans="2:24" s="140" customFormat="1" ht="27">
      <c r="B110" s="167" t="s">
        <v>142</v>
      </c>
      <c r="C110" s="137" t="s">
        <v>171</v>
      </c>
      <c r="D110" s="138" t="s">
        <v>214</v>
      </c>
      <c r="E110" s="153" t="s">
        <v>137</v>
      </c>
      <c r="F110" s="168" t="s">
        <v>201</v>
      </c>
      <c r="G110" s="138" t="s">
        <v>135</v>
      </c>
      <c r="H110" s="188"/>
      <c r="I110" s="180" t="s">
        <v>7</v>
      </c>
      <c r="J110" s="205" t="s">
        <v>7</v>
      </c>
      <c r="K110" s="180">
        <f t="shared" ca="1" si="23"/>
        <v>6540083</v>
      </c>
      <c r="L110" s="180">
        <f t="shared" ca="1" si="24"/>
        <v>0</v>
      </c>
      <c r="M110" s="180">
        <f t="shared" ca="1" si="25"/>
        <v>0</v>
      </c>
      <c r="N110" s="98">
        <f t="shared" ca="1" si="26"/>
        <v>6540083</v>
      </c>
      <c r="O110" s="20"/>
      <c r="P110" s="20"/>
      <c r="Q110" s="20"/>
      <c r="R110" s="20"/>
      <c r="S110" s="20"/>
      <c r="T110" s="20"/>
      <c r="U110" s="20"/>
      <c r="V110" s="20"/>
      <c r="W110" s="20"/>
      <c r="X110" s="20"/>
    </row>
    <row r="111" spans="2:24">
      <c r="B111" s="180" t="s">
        <v>88</v>
      </c>
      <c r="C111" s="164"/>
      <c r="D111" s="84">
        <v>173816500</v>
      </c>
      <c r="E111" s="84">
        <v>73800400</v>
      </c>
      <c r="F111" s="85">
        <v>0</v>
      </c>
      <c r="G111" s="86">
        <f>SUM(D111:E111)</f>
        <v>247616900</v>
      </c>
      <c r="H111" s="184"/>
      <c r="I111" s="180" t="s">
        <v>101</v>
      </c>
      <c r="J111" s="205" t="s">
        <v>101</v>
      </c>
      <c r="K111" s="180">
        <f t="shared" ca="1" si="23"/>
        <v>8234700</v>
      </c>
      <c r="L111" s="180">
        <f t="shared" ca="1" si="24"/>
        <v>5742600</v>
      </c>
      <c r="M111" s="180">
        <f t="shared" ca="1" si="25"/>
        <v>0</v>
      </c>
      <c r="N111" s="98">
        <f t="shared" ca="1" si="26"/>
        <v>13977300</v>
      </c>
    </row>
    <row r="112" spans="2:24">
      <c r="B112" s="180" t="s">
        <v>72</v>
      </c>
      <c r="C112" s="164"/>
      <c r="D112" s="84">
        <v>11739300</v>
      </c>
      <c r="E112" s="84">
        <v>4978200</v>
      </c>
      <c r="F112" s="85">
        <v>0</v>
      </c>
      <c r="G112" s="86">
        <f t="shared" ref="G112:G135" si="27">SUM(D112:E112)</f>
        <v>16717500</v>
      </c>
      <c r="H112" s="184"/>
      <c r="I112" s="180" t="s">
        <v>107</v>
      </c>
      <c r="J112" s="205" t="s">
        <v>107</v>
      </c>
      <c r="K112" s="180">
        <f t="shared" ca="1" si="23"/>
        <v>79504800</v>
      </c>
      <c r="L112" s="180">
        <f t="shared" ca="1" si="24"/>
        <v>0</v>
      </c>
      <c r="M112" s="180">
        <f t="shared" ca="1" si="25"/>
        <v>0</v>
      </c>
      <c r="N112" s="98">
        <f t="shared" ca="1" si="26"/>
        <v>79504800</v>
      </c>
    </row>
    <row r="113" spans="2:14">
      <c r="B113" s="180" t="s">
        <v>105</v>
      </c>
      <c r="C113" s="165"/>
      <c r="D113" s="84">
        <v>6413500</v>
      </c>
      <c r="E113" s="84">
        <v>9405200</v>
      </c>
      <c r="F113" s="85">
        <v>0</v>
      </c>
      <c r="G113" s="86">
        <f t="shared" si="27"/>
        <v>15818700</v>
      </c>
      <c r="H113" s="184"/>
      <c r="I113" s="180" t="s">
        <v>77</v>
      </c>
      <c r="J113" s="205" t="s">
        <v>8</v>
      </c>
      <c r="K113" s="180">
        <f t="shared" ca="1" si="23"/>
        <v>76130600</v>
      </c>
      <c r="L113" s="180">
        <f t="shared" ca="1" si="24"/>
        <v>43582000</v>
      </c>
      <c r="M113" s="180">
        <f t="shared" ca="1" si="25"/>
        <v>0</v>
      </c>
      <c r="N113" s="98">
        <f t="shared" ca="1" si="26"/>
        <v>119712600</v>
      </c>
    </row>
    <row r="114" spans="2:14">
      <c r="B114" s="180" t="s">
        <v>106</v>
      </c>
      <c r="C114" s="165"/>
      <c r="D114" s="84">
        <v>19530000</v>
      </c>
      <c r="E114" s="84">
        <v>0</v>
      </c>
      <c r="F114" s="85">
        <v>0</v>
      </c>
      <c r="G114" s="86">
        <f t="shared" si="27"/>
        <v>19530000</v>
      </c>
      <c r="H114" s="184"/>
      <c r="I114" s="180" t="s">
        <v>14</v>
      </c>
      <c r="J114" s="205" t="s">
        <v>8</v>
      </c>
      <c r="K114" s="180">
        <f t="shared" ca="1" si="23"/>
        <v>4879545.45</v>
      </c>
      <c r="L114" s="180">
        <f t="shared" ca="1" si="24"/>
        <v>4879545.45</v>
      </c>
      <c r="M114" s="180">
        <f t="shared" ca="1" si="25"/>
        <v>0</v>
      </c>
      <c r="N114" s="98">
        <f t="shared" ca="1" si="26"/>
        <v>9759090.9000000004</v>
      </c>
    </row>
    <row r="115" spans="2:14">
      <c r="B115" s="180" t="s">
        <v>112</v>
      </c>
      <c r="C115" s="165"/>
      <c r="D115" s="84">
        <v>554000</v>
      </c>
      <c r="E115" s="84">
        <v>992000</v>
      </c>
      <c r="F115" s="85">
        <v>0</v>
      </c>
      <c r="G115" s="86">
        <f t="shared" si="27"/>
        <v>1546000</v>
      </c>
      <c r="H115" s="184"/>
      <c r="I115" s="180" t="s">
        <v>74</v>
      </c>
      <c r="J115" s="205" t="s">
        <v>7</v>
      </c>
      <c r="K115" s="180">
        <f t="shared" ca="1" si="23"/>
        <v>10480000</v>
      </c>
      <c r="L115" s="180">
        <f t="shared" ca="1" si="24"/>
        <v>0</v>
      </c>
      <c r="M115" s="180">
        <f t="shared" ca="1" si="25"/>
        <v>0</v>
      </c>
      <c r="N115" s="98">
        <f t="shared" ca="1" si="26"/>
        <v>10480000</v>
      </c>
    </row>
    <row r="116" spans="2:14">
      <c r="B116" s="180" t="s">
        <v>111</v>
      </c>
      <c r="C116" s="165"/>
      <c r="D116" s="84">
        <v>17149100</v>
      </c>
      <c r="E116" s="84">
        <v>0</v>
      </c>
      <c r="F116" s="85">
        <v>0</v>
      </c>
      <c r="G116" s="86">
        <f t="shared" si="27"/>
        <v>17149100</v>
      </c>
      <c r="H116" s="184"/>
      <c r="I116" s="180" t="s">
        <v>116</v>
      </c>
      <c r="J116" s="205" t="s">
        <v>116</v>
      </c>
      <c r="K116" s="180">
        <f t="shared" ca="1" si="23"/>
        <v>154308000</v>
      </c>
      <c r="L116" s="180">
        <f t="shared" ca="1" si="24"/>
        <v>0</v>
      </c>
      <c r="M116" s="180">
        <f t="shared" ca="1" si="25"/>
        <v>0</v>
      </c>
      <c r="N116" s="98">
        <f t="shared" ca="1" si="26"/>
        <v>154308000</v>
      </c>
    </row>
    <row r="117" spans="2:14">
      <c r="B117" s="180" t="s">
        <v>47</v>
      </c>
      <c r="C117" s="165"/>
      <c r="D117" s="84">
        <v>101453500</v>
      </c>
      <c r="E117" s="84">
        <v>100588700</v>
      </c>
      <c r="F117" s="85">
        <v>0</v>
      </c>
      <c r="G117" s="86">
        <f t="shared" si="27"/>
        <v>202042200</v>
      </c>
      <c r="H117" s="184"/>
      <c r="I117" s="180" t="s">
        <v>149</v>
      </c>
      <c r="J117" s="205" t="s">
        <v>116</v>
      </c>
      <c r="K117" s="180">
        <f t="shared" ca="1" si="23"/>
        <v>8284501.1400000006</v>
      </c>
      <c r="L117" s="180">
        <f t="shared" ca="1" si="24"/>
        <v>0</v>
      </c>
      <c r="M117" s="180">
        <f t="shared" ca="1" si="25"/>
        <v>0</v>
      </c>
      <c r="N117" s="98">
        <f t="shared" ca="1" si="26"/>
        <v>8284501.1400000006</v>
      </c>
    </row>
    <row r="118" spans="2:14">
      <c r="B118" s="180" t="s">
        <v>155</v>
      </c>
      <c r="C118" s="165"/>
      <c r="D118" s="84">
        <v>203646700</v>
      </c>
      <c r="E118" s="84">
        <v>0</v>
      </c>
      <c r="F118" s="85">
        <v>0</v>
      </c>
      <c r="G118" s="86">
        <f t="shared" si="27"/>
        <v>203646700</v>
      </c>
      <c r="H118" s="184"/>
      <c r="I118" s="180" t="s">
        <v>119</v>
      </c>
      <c r="J118" s="205" t="s">
        <v>245</v>
      </c>
      <c r="K118" s="180">
        <f t="shared" ca="1" si="23"/>
        <v>314000</v>
      </c>
      <c r="L118" s="180">
        <f t="shared" ca="1" si="24"/>
        <v>732800</v>
      </c>
      <c r="M118" s="180">
        <f t="shared" ca="1" si="25"/>
        <v>0</v>
      </c>
      <c r="N118" s="98">
        <f t="shared" ca="1" si="26"/>
        <v>1046800</v>
      </c>
    </row>
    <row r="119" spans="2:14">
      <c r="B119" s="180" t="s">
        <v>157</v>
      </c>
      <c r="C119" s="165"/>
      <c r="D119" s="84">
        <v>8638100</v>
      </c>
      <c r="E119" s="84">
        <v>12244500</v>
      </c>
      <c r="F119" s="85">
        <v>0</v>
      </c>
      <c r="G119" s="86">
        <f t="shared" si="27"/>
        <v>20882600</v>
      </c>
      <c r="H119" s="184"/>
      <c r="I119" s="180" t="s">
        <v>203</v>
      </c>
      <c r="J119" s="205" t="s">
        <v>8</v>
      </c>
      <c r="K119" s="180">
        <f t="shared" ca="1" si="23"/>
        <v>64772596</v>
      </c>
      <c r="L119" s="180">
        <f t="shared" ca="1" si="24"/>
        <v>64772596</v>
      </c>
      <c r="M119" s="180">
        <f t="shared" ca="1" si="25"/>
        <v>0</v>
      </c>
      <c r="N119" s="98">
        <f t="shared" ca="1" si="26"/>
        <v>129545192</v>
      </c>
    </row>
    <row r="120" spans="2:14">
      <c r="B120" s="180" t="s">
        <v>163</v>
      </c>
      <c r="C120" s="165"/>
      <c r="D120" s="84">
        <v>18357200</v>
      </c>
      <c r="E120" s="84">
        <v>18727200</v>
      </c>
      <c r="F120" s="85">
        <v>0</v>
      </c>
      <c r="G120" s="86">
        <f t="shared" si="27"/>
        <v>37084400</v>
      </c>
      <c r="H120" s="184"/>
      <c r="I120" s="180" t="s">
        <v>85</v>
      </c>
      <c r="J120" s="205" t="s">
        <v>85</v>
      </c>
      <c r="K120" s="180">
        <f t="shared" ca="1" si="23"/>
        <v>8616000</v>
      </c>
      <c r="L120" s="180">
        <f t="shared" ca="1" si="24"/>
        <v>0</v>
      </c>
      <c r="M120" s="180">
        <f t="shared" ca="1" si="25"/>
        <v>0</v>
      </c>
      <c r="N120" s="98">
        <f t="shared" ca="1" si="26"/>
        <v>8616000</v>
      </c>
    </row>
    <row r="121" spans="2:14">
      <c r="B121" s="180" t="s">
        <v>69</v>
      </c>
      <c r="C121" s="165"/>
      <c r="D121" s="84">
        <v>128949200</v>
      </c>
      <c r="E121" s="84">
        <v>0</v>
      </c>
      <c r="F121" s="85">
        <v>0</v>
      </c>
      <c r="G121" s="86">
        <f t="shared" si="27"/>
        <v>128949200</v>
      </c>
      <c r="H121" s="184"/>
      <c r="I121" s="180" t="s">
        <v>167</v>
      </c>
      <c r="J121" s="205" t="s">
        <v>167</v>
      </c>
      <c r="K121" s="180">
        <f t="shared" ca="1" si="23"/>
        <v>240253020.59099999</v>
      </c>
      <c r="L121" s="180">
        <f t="shared" ca="1" si="24"/>
        <v>0</v>
      </c>
      <c r="M121" s="180">
        <f t="shared" ca="1" si="25"/>
        <v>0</v>
      </c>
      <c r="N121" s="98">
        <f t="shared" ca="1" si="26"/>
        <v>240253020.59099999</v>
      </c>
    </row>
    <row r="122" spans="2:14">
      <c r="B122" s="180" t="s">
        <v>108</v>
      </c>
      <c r="C122" s="165"/>
      <c r="D122" s="84">
        <v>3957700</v>
      </c>
      <c r="E122" s="84">
        <v>0</v>
      </c>
      <c r="F122" s="85">
        <v>0</v>
      </c>
      <c r="G122" s="86">
        <f t="shared" si="27"/>
        <v>3957700</v>
      </c>
      <c r="H122" s="184"/>
      <c r="I122" s="180" t="s">
        <v>40</v>
      </c>
      <c r="J122" s="205" t="s">
        <v>167</v>
      </c>
      <c r="K122" s="180">
        <f t="shared" ca="1" si="23"/>
        <v>11590923</v>
      </c>
      <c r="L122" s="180">
        <f t="shared" ca="1" si="24"/>
        <v>0</v>
      </c>
      <c r="M122" s="180">
        <f t="shared" ca="1" si="25"/>
        <v>0</v>
      </c>
      <c r="N122" s="98">
        <f t="shared" ca="1" si="26"/>
        <v>11590923</v>
      </c>
    </row>
    <row r="123" spans="2:14">
      <c r="B123" s="180" t="s">
        <v>104</v>
      </c>
      <c r="C123" s="164"/>
      <c r="D123" s="84">
        <v>0</v>
      </c>
      <c r="E123" s="84">
        <v>0</v>
      </c>
      <c r="F123" s="85">
        <v>0</v>
      </c>
      <c r="G123" s="86">
        <f t="shared" si="27"/>
        <v>0</v>
      </c>
      <c r="H123" s="184"/>
      <c r="I123" s="180" t="s">
        <v>150</v>
      </c>
      <c r="J123" s="205" t="s">
        <v>150</v>
      </c>
      <c r="K123" s="180">
        <f t="shared" ca="1" si="23"/>
        <v>721000</v>
      </c>
      <c r="L123" s="180">
        <f t="shared" ca="1" si="24"/>
        <v>721000</v>
      </c>
      <c r="M123" s="180">
        <f t="shared" ca="1" si="25"/>
        <v>0</v>
      </c>
      <c r="N123" s="98">
        <f t="shared" ca="1" si="26"/>
        <v>1442000</v>
      </c>
    </row>
    <row r="124" spans="2:14">
      <c r="B124" s="180" t="s">
        <v>109</v>
      </c>
      <c r="C124" s="165"/>
      <c r="D124" s="84">
        <v>4059100</v>
      </c>
      <c r="E124" s="84">
        <v>6089700</v>
      </c>
      <c r="F124" s="85">
        <v>0</v>
      </c>
      <c r="G124" s="86">
        <f t="shared" si="27"/>
        <v>10148800</v>
      </c>
      <c r="H124" s="184"/>
      <c r="I124" s="180" t="s">
        <v>216</v>
      </c>
      <c r="J124" s="205" t="s">
        <v>216</v>
      </c>
      <c r="K124" s="180">
        <f t="shared" ca="1" si="23"/>
        <v>206712383</v>
      </c>
      <c r="L124" s="180">
        <f t="shared" ca="1" si="24"/>
        <v>0</v>
      </c>
      <c r="M124" s="180">
        <f t="shared" ca="1" si="25"/>
        <v>0</v>
      </c>
      <c r="N124" s="98">
        <f t="shared" ca="1" si="26"/>
        <v>206712383</v>
      </c>
    </row>
    <row r="125" spans="2:14">
      <c r="B125" s="180" t="s">
        <v>159</v>
      </c>
      <c r="C125" s="166"/>
      <c r="D125" s="84">
        <v>145003300</v>
      </c>
      <c r="E125" s="84">
        <v>142534400</v>
      </c>
      <c r="F125" s="85">
        <v>0</v>
      </c>
      <c r="G125" s="86">
        <f t="shared" si="27"/>
        <v>287537700</v>
      </c>
      <c r="H125" s="184"/>
      <c r="I125" s="180" t="s">
        <v>5</v>
      </c>
      <c r="J125" s="205" t="s">
        <v>150</v>
      </c>
      <c r="K125" s="180">
        <f t="shared" ca="1" si="23"/>
        <v>31549854</v>
      </c>
      <c r="L125" s="180">
        <f t="shared" ca="1" si="24"/>
        <v>31549854</v>
      </c>
      <c r="M125" s="180">
        <f t="shared" ca="1" si="25"/>
        <v>0</v>
      </c>
      <c r="N125" s="98">
        <f t="shared" ca="1" si="26"/>
        <v>63099708</v>
      </c>
    </row>
    <row r="126" spans="2:14">
      <c r="B126" s="180" t="s">
        <v>192</v>
      </c>
      <c r="C126" s="165"/>
      <c r="D126" s="84">
        <v>1664600</v>
      </c>
      <c r="E126" s="84">
        <v>2315800</v>
      </c>
      <c r="F126" s="85">
        <v>0</v>
      </c>
      <c r="G126" s="86">
        <f t="shared" si="27"/>
        <v>3980400</v>
      </c>
      <c r="H126" s="184"/>
      <c r="I126" s="180" t="s">
        <v>110</v>
      </c>
      <c r="J126" s="205" t="s">
        <v>216</v>
      </c>
      <c r="K126" s="180">
        <f t="shared" ca="1" si="23"/>
        <v>150707500</v>
      </c>
      <c r="L126" s="180">
        <f t="shared" ca="1" si="24"/>
        <v>0</v>
      </c>
      <c r="M126" s="180">
        <f t="shared" ca="1" si="25"/>
        <v>0</v>
      </c>
      <c r="N126" s="98">
        <f t="shared" ca="1" si="26"/>
        <v>150707500</v>
      </c>
    </row>
    <row r="127" spans="2:14">
      <c r="B127" s="180" t="s">
        <v>162</v>
      </c>
      <c r="C127" s="165"/>
      <c r="D127" s="84">
        <v>114196700</v>
      </c>
      <c r="E127" s="84">
        <v>0</v>
      </c>
      <c r="F127" s="85">
        <v>0</v>
      </c>
      <c r="G127" s="86">
        <f t="shared" si="27"/>
        <v>114196700</v>
      </c>
      <c r="H127" s="184"/>
      <c r="I127" s="180" t="s">
        <v>151</v>
      </c>
      <c r="J127" s="205" t="s">
        <v>216</v>
      </c>
      <c r="K127" s="180">
        <f t="shared" ca="1" si="23"/>
        <v>2999360</v>
      </c>
      <c r="L127" s="180">
        <f t="shared" ca="1" si="24"/>
        <v>0</v>
      </c>
      <c r="M127" s="180">
        <f t="shared" ca="1" si="25"/>
        <v>0</v>
      </c>
      <c r="N127" s="98">
        <f t="shared" ca="1" si="26"/>
        <v>2999360</v>
      </c>
    </row>
    <row r="128" spans="2:14">
      <c r="B128" s="180" t="s">
        <v>160</v>
      </c>
      <c r="C128" s="165"/>
      <c r="D128" s="84">
        <v>165463300</v>
      </c>
      <c r="E128" s="84">
        <v>121245300</v>
      </c>
      <c r="F128" s="85">
        <v>0</v>
      </c>
      <c r="G128" s="86">
        <f t="shared" si="27"/>
        <v>286708600</v>
      </c>
      <c r="H128" s="184"/>
      <c r="I128" s="180" t="s">
        <v>207</v>
      </c>
      <c r="J128" s="205" t="s">
        <v>207</v>
      </c>
      <c r="K128" s="180">
        <f t="shared" ca="1" si="23"/>
        <v>26340000</v>
      </c>
      <c r="L128" s="180">
        <f t="shared" ca="1" si="24"/>
        <v>105360000</v>
      </c>
      <c r="M128" s="180">
        <f t="shared" ca="1" si="25"/>
        <v>0</v>
      </c>
      <c r="N128" s="98">
        <f t="shared" ca="1" si="26"/>
        <v>131700000</v>
      </c>
    </row>
    <row r="129" spans="2:24">
      <c r="B129" s="180" t="s">
        <v>101</v>
      </c>
      <c r="C129" s="165"/>
      <c r="D129" s="84">
        <v>5151900</v>
      </c>
      <c r="E129" s="84">
        <v>4421400</v>
      </c>
      <c r="F129" s="85">
        <v>0</v>
      </c>
      <c r="G129" s="86">
        <f t="shared" si="27"/>
        <v>9573300</v>
      </c>
      <c r="H129" s="184"/>
      <c r="I129" s="180" t="s">
        <v>17</v>
      </c>
      <c r="J129" s="205" t="s">
        <v>17</v>
      </c>
      <c r="K129" s="180">
        <f t="shared" ca="1" si="23"/>
        <v>2245400</v>
      </c>
      <c r="L129" s="180">
        <f t="shared" ca="1" si="24"/>
        <v>8981600</v>
      </c>
      <c r="M129" s="180">
        <f t="shared" ca="1" si="25"/>
        <v>0</v>
      </c>
      <c r="N129" s="98">
        <f t="shared" ca="1" si="26"/>
        <v>11227000</v>
      </c>
    </row>
    <row r="130" spans="2:24">
      <c r="B130" s="180" t="s">
        <v>107</v>
      </c>
      <c r="C130" s="165"/>
      <c r="D130" s="84">
        <v>79504800</v>
      </c>
      <c r="E130" s="84">
        <v>0</v>
      </c>
      <c r="F130" s="85">
        <v>0</v>
      </c>
      <c r="G130" s="86">
        <f t="shared" si="27"/>
        <v>79504800</v>
      </c>
      <c r="H130" s="184"/>
      <c r="I130" s="180" t="s">
        <v>170</v>
      </c>
      <c r="J130" s="205" t="s">
        <v>207</v>
      </c>
      <c r="K130" s="180">
        <f t="shared" ca="1" si="23"/>
        <v>18308426</v>
      </c>
      <c r="L130" s="180">
        <f t="shared" ca="1" si="24"/>
        <v>18308426</v>
      </c>
      <c r="M130" s="180">
        <f t="shared" ca="1" si="25"/>
        <v>0</v>
      </c>
      <c r="N130" s="98">
        <f t="shared" ca="1" si="26"/>
        <v>36616852</v>
      </c>
    </row>
    <row r="131" spans="2:24">
      <c r="B131" s="180" t="s">
        <v>110</v>
      </c>
      <c r="C131" s="165"/>
      <c r="D131" s="84">
        <v>144548100</v>
      </c>
      <c r="E131" s="84">
        <v>0</v>
      </c>
      <c r="F131" s="85">
        <v>0</v>
      </c>
      <c r="G131" s="86">
        <f t="shared" si="27"/>
        <v>144548100</v>
      </c>
      <c r="H131" s="184"/>
      <c r="I131" s="180" t="s">
        <v>166</v>
      </c>
      <c r="J131" s="205" t="s">
        <v>166</v>
      </c>
      <c r="K131" s="180">
        <f t="shared" ca="1" si="23"/>
        <v>724583480.41554999</v>
      </c>
      <c r="L131" s="180">
        <f t="shared" ca="1" si="24"/>
        <v>680247415.15555</v>
      </c>
      <c r="M131" s="180">
        <f t="shared" ca="1" si="25"/>
        <v>0</v>
      </c>
      <c r="N131" s="98">
        <f t="shared" ca="1" si="26"/>
        <v>1404830895.5711</v>
      </c>
    </row>
    <row r="132" spans="2:24">
      <c r="B132" s="180" t="s">
        <v>84</v>
      </c>
      <c r="C132" s="165"/>
      <c r="D132" s="84">
        <v>51139600</v>
      </c>
      <c r="E132" s="84">
        <v>0</v>
      </c>
      <c r="F132" s="85">
        <v>0</v>
      </c>
      <c r="G132" s="86">
        <f t="shared" si="27"/>
        <v>51139600</v>
      </c>
      <c r="H132" s="184"/>
      <c r="I132" s="180" t="s">
        <v>235</v>
      </c>
      <c r="J132" s="205" t="s">
        <v>166</v>
      </c>
      <c r="K132" s="180">
        <f t="shared" ca="1" si="23"/>
        <v>33759819</v>
      </c>
      <c r="L132" s="180">
        <f t="shared" ca="1" si="24"/>
        <v>33759819</v>
      </c>
      <c r="M132" s="180">
        <f t="shared" ca="1" si="25"/>
        <v>0</v>
      </c>
      <c r="N132" s="98">
        <f t="shared" ca="1" si="26"/>
        <v>67519638</v>
      </c>
    </row>
    <row r="133" spans="2:24">
      <c r="B133" s="180" t="s">
        <v>148</v>
      </c>
      <c r="C133" s="165"/>
      <c r="D133" s="84">
        <v>28348000</v>
      </c>
      <c r="E133" s="84">
        <v>113392700</v>
      </c>
      <c r="F133" s="85">
        <v>0</v>
      </c>
      <c r="G133" s="86">
        <f t="shared" si="27"/>
        <v>141740700</v>
      </c>
      <c r="H133" s="184"/>
      <c r="I133" s="180" t="s">
        <v>39</v>
      </c>
      <c r="J133" s="205" t="s">
        <v>166</v>
      </c>
      <c r="K133" s="180">
        <f t="shared" ca="1" si="23"/>
        <v>25576726.199999999</v>
      </c>
      <c r="L133" s="180">
        <f t="shared" ca="1" si="24"/>
        <v>28351260</v>
      </c>
      <c r="M133" s="180">
        <f t="shared" ca="1" si="25"/>
        <v>0</v>
      </c>
      <c r="N133" s="98">
        <f t="shared" ca="1" si="26"/>
        <v>53927986.200000003</v>
      </c>
    </row>
    <row r="134" spans="2:24">
      <c r="B134" s="180" t="s">
        <v>147</v>
      </c>
      <c r="C134" s="166"/>
      <c r="D134" s="84">
        <v>1097646200</v>
      </c>
      <c r="E134" s="84">
        <v>482517200</v>
      </c>
      <c r="F134" s="85">
        <v>0</v>
      </c>
      <c r="G134" s="86">
        <f t="shared" si="27"/>
        <v>1580163400</v>
      </c>
      <c r="H134" s="184"/>
      <c r="I134" s="180" t="s">
        <v>18</v>
      </c>
      <c r="J134" s="205" t="s">
        <v>166</v>
      </c>
      <c r="K134" s="180">
        <f t="shared" ca="1" si="23"/>
        <v>8779538.9299999997</v>
      </c>
      <c r="L134" s="180">
        <f t="shared" ca="1" si="24"/>
        <v>9434746.9299999997</v>
      </c>
      <c r="M134" s="180">
        <f t="shared" ca="1" si="25"/>
        <v>0</v>
      </c>
      <c r="N134" s="98">
        <f t="shared" ca="1" si="26"/>
        <v>18214285.859999999</v>
      </c>
    </row>
    <row r="135" spans="2:24" ht="14.25" thickBot="1">
      <c r="B135" s="180" t="s">
        <v>75</v>
      </c>
      <c r="C135" s="166"/>
      <c r="D135" s="87">
        <v>205192100</v>
      </c>
      <c r="E135" s="87">
        <v>87939600</v>
      </c>
      <c r="F135" s="85">
        <v>0</v>
      </c>
      <c r="G135" s="88">
        <f t="shared" si="27"/>
        <v>293131700</v>
      </c>
      <c r="H135" s="184"/>
      <c r="I135" s="180" t="s">
        <v>12</v>
      </c>
      <c r="J135" s="205" t="s">
        <v>84</v>
      </c>
      <c r="K135" s="180">
        <f t="shared" ca="1" si="23"/>
        <v>13647500</v>
      </c>
      <c r="L135" s="180">
        <f t="shared" ca="1" si="24"/>
        <v>0</v>
      </c>
      <c r="M135" s="180">
        <f t="shared" ca="1" si="25"/>
        <v>0</v>
      </c>
      <c r="N135" s="98">
        <f t="shared" ca="1" si="26"/>
        <v>13647500</v>
      </c>
    </row>
    <row r="136" spans="2:24" ht="16.5" thickBot="1">
      <c r="B136" s="33" t="s">
        <v>141</v>
      </c>
      <c r="C136" s="163"/>
      <c r="D136" s="34">
        <f>SUM(D111:D135)</f>
        <v>2736122500</v>
      </c>
      <c r="E136" s="34">
        <f>SUM(E111:E135)</f>
        <v>1181192300</v>
      </c>
      <c r="F136" s="27">
        <f>SUM(F111:F135)</f>
        <v>0</v>
      </c>
      <c r="G136" s="27">
        <f>SUM(G111:G135)</f>
        <v>3917314800</v>
      </c>
      <c r="H136" s="83"/>
      <c r="I136" s="180" t="s">
        <v>84</v>
      </c>
      <c r="J136" s="205" t="s">
        <v>84</v>
      </c>
      <c r="K136" s="180">
        <f t="shared" ref="K136:K169" ca="1" si="28">+SUMIF($B$8:$G$459,$I$8:$I$169,$D$8:$D$459)</f>
        <v>269877942.74000001</v>
      </c>
      <c r="L136" s="180">
        <f t="shared" ref="L136:L169" ca="1" si="29">+SUMIF($B$6:$G$459,$I$8:$I$169,$E$6:$E$459)</f>
        <v>0</v>
      </c>
      <c r="M136" s="180">
        <f t="shared" ref="M136:M169" ca="1" si="30">+SUMIF($B$6:$G$459,$I$8:$I$169,$F$6:$F$459)</f>
        <v>0</v>
      </c>
      <c r="N136" s="98">
        <f t="shared" ref="N136:N167" ca="1" si="31">SUM(K136:M136)</f>
        <v>269877942.74000001</v>
      </c>
    </row>
    <row r="137" spans="2:24" ht="14.25" thickBot="1">
      <c r="D137" s="59" t="e">
        <f>+D136-#REF!</f>
        <v>#REF!</v>
      </c>
      <c r="E137" s="59" t="e">
        <f>+E136-#REF!</f>
        <v>#REF!</v>
      </c>
      <c r="F137" s="59">
        <v>0</v>
      </c>
      <c r="G137" s="59" t="e">
        <f>+G136-#REF!</f>
        <v>#REF!</v>
      </c>
      <c r="I137" s="180" t="s">
        <v>92</v>
      </c>
      <c r="J137" s="205" t="s">
        <v>84</v>
      </c>
      <c r="K137" s="180">
        <f t="shared" ca="1" si="28"/>
        <v>1704700</v>
      </c>
      <c r="L137" s="180">
        <f t="shared" ca="1" si="29"/>
        <v>0</v>
      </c>
      <c r="M137" s="180">
        <f t="shared" ca="1" si="30"/>
        <v>0</v>
      </c>
      <c r="N137" s="98">
        <f t="shared" ca="1" si="31"/>
        <v>1704700</v>
      </c>
      <c r="P137" s="140"/>
      <c r="Q137" s="140"/>
      <c r="R137" s="140"/>
      <c r="S137" s="140"/>
      <c r="T137" s="140"/>
      <c r="U137" s="140"/>
      <c r="V137" s="140"/>
      <c r="W137" s="140"/>
    </row>
    <row r="138" spans="2:24" ht="16.5" thickBot="1">
      <c r="B138" s="718" t="s">
        <v>191</v>
      </c>
      <c r="C138" s="719"/>
      <c r="D138" s="719"/>
      <c r="E138" s="719"/>
      <c r="F138" s="719"/>
      <c r="G138" s="720"/>
      <c r="H138" s="191"/>
      <c r="I138" s="180" t="s">
        <v>83</v>
      </c>
      <c r="J138" s="205" t="s">
        <v>84</v>
      </c>
      <c r="K138" s="180">
        <f t="shared" ca="1" si="28"/>
        <v>71025000</v>
      </c>
      <c r="L138" s="180">
        <f t="shared" ca="1" si="29"/>
        <v>0</v>
      </c>
      <c r="M138" s="180">
        <f t="shared" ca="1" si="30"/>
        <v>0</v>
      </c>
      <c r="N138" s="98">
        <f t="shared" ca="1" si="31"/>
        <v>71025000</v>
      </c>
      <c r="X138" s="140"/>
    </row>
    <row r="139" spans="2:24" s="140" customFormat="1" ht="27">
      <c r="B139" s="157" t="s">
        <v>142</v>
      </c>
      <c r="C139" s="137" t="s">
        <v>171</v>
      </c>
      <c r="D139" s="138" t="s">
        <v>214</v>
      </c>
      <c r="E139" s="158" t="s">
        <v>137</v>
      </c>
      <c r="F139" s="155" t="s">
        <v>201</v>
      </c>
      <c r="G139" s="159" t="s">
        <v>135</v>
      </c>
      <c r="H139" s="192"/>
      <c r="I139" s="180" t="s">
        <v>146</v>
      </c>
      <c r="J139" s="205" t="s">
        <v>84</v>
      </c>
      <c r="K139" s="180">
        <f t="shared" ca="1" si="28"/>
        <v>27171259.800000001</v>
      </c>
      <c r="L139" s="180">
        <f t="shared" ca="1" si="29"/>
        <v>0</v>
      </c>
      <c r="M139" s="180">
        <f t="shared" ca="1" si="30"/>
        <v>0</v>
      </c>
      <c r="N139" s="98">
        <f t="shared" ca="1" si="31"/>
        <v>27171259.800000001</v>
      </c>
      <c r="O139" s="20"/>
      <c r="P139" s="20"/>
      <c r="Q139" s="20"/>
      <c r="R139" s="20"/>
      <c r="S139" s="20"/>
      <c r="T139" s="20"/>
      <c r="U139" s="20"/>
      <c r="V139" s="20"/>
      <c r="W139" s="20"/>
      <c r="X139" s="20"/>
    </row>
    <row r="140" spans="2:24">
      <c r="B140" s="180" t="s">
        <v>71</v>
      </c>
      <c r="C140" s="119"/>
      <c r="D140" s="35">
        <v>3115800</v>
      </c>
      <c r="E140" s="35">
        <v>1335300</v>
      </c>
      <c r="F140" s="35">
        <v>0</v>
      </c>
      <c r="G140" s="103">
        <f>SUM(D140:E140)</f>
        <v>4451100</v>
      </c>
      <c r="H140" s="193"/>
      <c r="I140" s="180" t="s">
        <v>120</v>
      </c>
      <c r="J140" s="205" t="s">
        <v>84</v>
      </c>
      <c r="K140" s="180">
        <f t="shared" ca="1" si="28"/>
        <v>961874</v>
      </c>
      <c r="L140" s="180">
        <f t="shared" ca="1" si="29"/>
        <v>0</v>
      </c>
      <c r="M140" s="180">
        <f t="shared" ca="1" si="30"/>
        <v>0</v>
      </c>
      <c r="N140" s="98">
        <f t="shared" ca="1" si="31"/>
        <v>961874</v>
      </c>
    </row>
    <row r="141" spans="2:24">
      <c r="B141" s="180" t="s">
        <v>47</v>
      </c>
      <c r="C141" s="120"/>
      <c r="D141" s="35">
        <v>38375400</v>
      </c>
      <c r="E141" s="35">
        <v>38375400</v>
      </c>
      <c r="F141" s="35">
        <v>0</v>
      </c>
      <c r="G141" s="103">
        <f t="shared" ref="G141:G153" si="32">SUM(D141:E141)</f>
        <v>76750800</v>
      </c>
      <c r="H141" s="193"/>
      <c r="I141" s="180" t="s">
        <v>126</v>
      </c>
      <c r="J141" s="205" t="s">
        <v>121</v>
      </c>
      <c r="K141" s="180">
        <f t="shared" ca="1" si="28"/>
        <v>268832</v>
      </c>
      <c r="L141" s="180">
        <f t="shared" ca="1" si="29"/>
        <v>627275</v>
      </c>
      <c r="M141" s="180">
        <f t="shared" ca="1" si="30"/>
        <v>0</v>
      </c>
      <c r="N141" s="98">
        <f t="shared" ca="1" si="31"/>
        <v>896107</v>
      </c>
    </row>
    <row r="142" spans="2:24">
      <c r="B142" s="180" t="s">
        <v>164</v>
      </c>
      <c r="C142" s="120"/>
      <c r="D142" s="35">
        <v>2876200</v>
      </c>
      <c r="E142" s="35">
        <v>358200</v>
      </c>
      <c r="F142" s="35">
        <v>0</v>
      </c>
      <c r="G142" s="103">
        <f t="shared" si="32"/>
        <v>3234400</v>
      </c>
      <c r="H142" s="193"/>
      <c r="I142" s="180" t="s">
        <v>67</v>
      </c>
      <c r="J142" s="205" t="s">
        <v>127</v>
      </c>
      <c r="K142" s="180">
        <f t="shared" ca="1" si="28"/>
        <v>3485195849.1929994</v>
      </c>
      <c r="L142" s="180">
        <f t="shared" ca="1" si="29"/>
        <v>3485195849.1929994</v>
      </c>
      <c r="M142" s="180">
        <f t="shared" ca="1" si="30"/>
        <v>0</v>
      </c>
      <c r="N142" s="98">
        <f t="shared" ca="1" si="31"/>
        <v>6970391698.3859987</v>
      </c>
    </row>
    <row r="143" spans="2:24">
      <c r="B143" s="180" t="s">
        <v>113</v>
      </c>
      <c r="C143" s="120"/>
      <c r="D143" s="35">
        <v>11200000</v>
      </c>
      <c r="E143" s="35">
        <v>4800000</v>
      </c>
      <c r="F143" s="35">
        <v>0</v>
      </c>
      <c r="G143" s="103">
        <f t="shared" si="32"/>
        <v>16000000</v>
      </c>
      <c r="H143" s="193"/>
      <c r="I143" s="180" t="s">
        <v>55</v>
      </c>
      <c r="J143" s="205" t="s">
        <v>155</v>
      </c>
      <c r="K143" s="180">
        <f t="shared" ca="1" si="28"/>
        <v>929817872.22899997</v>
      </c>
      <c r="L143" s="180">
        <f t="shared" ca="1" si="29"/>
        <v>0</v>
      </c>
      <c r="M143" s="180">
        <f t="shared" ca="1" si="30"/>
        <v>0</v>
      </c>
      <c r="N143" s="98">
        <f t="shared" ca="1" si="31"/>
        <v>929817872.22899997</v>
      </c>
    </row>
    <row r="144" spans="2:24">
      <c r="B144" s="180" t="s">
        <v>168</v>
      </c>
      <c r="C144" s="120"/>
      <c r="D144" s="35">
        <v>1783500</v>
      </c>
      <c r="E144" s="35">
        <v>0</v>
      </c>
      <c r="F144" s="35">
        <v>0</v>
      </c>
      <c r="G144" s="103">
        <f t="shared" si="32"/>
        <v>1783500</v>
      </c>
      <c r="H144" s="193"/>
      <c r="I144" s="180" t="s">
        <v>56</v>
      </c>
      <c r="J144" s="205" t="s">
        <v>157</v>
      </c>
      <c r="K144" s="180">
        <f t="shared" ca="1" si="28"/>
        <v>14596791.26103</v>
      </c>
      <c r="L144" s="180">
        <f t="shared" ca="1" si="29"/>
        <v>34059179.609069996</v>
      </c>
      <c r="M144" s="180">
        <f t="shared" ca="1" si="30"/>
        <v>0</v>
      </c>
      <c r="N144" s="98">
        <f t="shared" ca="1" si="31"/>
        <v>48655970.870099992</v>
      </c>
    </row>
    <row r="145" spans="2:24">
      <c r="B145" s="180" t="s">
        <v>114</v>
      </c>
      <c r="C145" s="120"/>
      <c r="D145" s="35">
        <v>33000400</v>
      </c>
      <c r="E145" s="35">
        <v>695400</v>
      </c>
      <c r="F145" s="35">
        <v>0</v>
      </c>
      <c r="G145" s="103">
        <f t="shared" si="32"/>
        <v>33695800</v>
      </c>
      <c r="H145" s="193"/>
      <c r="I145" s="180" t="s">
        <v>208</v>
      </c>
      <c r="J145" s="205" t="s">
        <v>148</v>
      </c>
      <c r="K145" s="180">
        <f t="shared" ca="1" si="28"/>
        <v>95793257.639999986</v>
      </c>
      <c r="L145" s="180">
        <f t="shared" ca="1" si="29"/>
        <v>383173033.46000004</v>
      </c>
      <c r="M145" s="180">
        <f t="shared" ca="1" si="30"/>
        <v>0</v>
      </c>
      <c r="N145" s="98">
        <f t="shared" ca="1" si="31"/>
        <v>478966291.10000002</v>
      </c>
    </row>
    <row r="146" spans="2:24">
      <c r="B146" s="180" t="s">
        <v>159</v>
      </c>
      <c r="C146" s="120"/>
      <c r="D146" s="35">
        <v>707600</v>
      </c>
      <c r="E146" s="35">
        <v>707600</v>
      </c>
      <c r="F146" s="35">
        <v>0</v>
      </c>
      <c r="G146" s="103">
        <f t="shared" si="32"/>
        <v>1415200</v>
      </c>
      <c r="H146" s="193"/>
      <c r="I146" s="180" t="s">
        <v>48</v>
      </c>
      <c r="J146" s="205" t="s">
        <v>147</v>
      </c>
      <c r="K146" s="180">
        <f t="shared" ca="1" si="28"/>
        <v>496029095.88099998</v>
      </c>
      <c r="L146" s="180">
        <f t="shared" ca="1" si="29"/>
        <v>550924066.66999996</v>
      </c>
      <c r="M146" s="180">
        <f t="shared" ca="1" si="30"/>
        <v>0</v>
      </c>
      <c r="N146" s="98">
        <f t="shared" ca="1" si="31"/>
        <v>1046953162.5509999</v>
      </c>
    </row>
    <row r="147" spans="2:24">
      <c r="B147" s="180" t="s">
        <v>162</v>
      </c>
      <c r="C147" s="120"/>
      <c r="D147" s="35">
        <v>17249500</v>
      </c>
      <c r="E147" s="35">
        <v>0</v>
      </c>
      <c r="F147" s="35">
        <v>0</v>
      </c>
      <c r="G147" s="103">
        <f t="shared" si="32"/>
        <v>17249500</v>
      </c>
      <c r="H147" s="193"/>
      <c r="I147" s="180" t="s">
        <v>144</v>
      </c>
      <c r="J147" s="205" t="s">
        <v>167</v>
      </c>
      <c r="K147" s="180">
        <f t="shared" ca="1" si="28"/>
        <v>74617127.390000001</v>
      </c>
      <c r="L147" s="180">
        <f t="shared" ca="1" si="29"/>
        <v>0</v>
      </c>
      <c r="M147" s="180">
        <f t="shared" ca="1" si="30"/>
        <v>0</v>
      </c>
      <c r="N147" s="98">
        <f t="shared" ca="1" si="31"/>
        <v>74617127.390000001</v>
      </c>
    </row>
    <row r="148" spans="2:24">
      <c r="B148" s="180" t="s">
        <v>160</v>
      </c>
      <c r="C148" s="120"/>
      <c r="D148" s="35">
        <v>1911400</v>
      </c>
      <c r="E148" s="35">
        <v>1106400</v>
      </c>
      <c r="F148" s="35">
        <v>0</v>
      </c>
      <c r="G148" s="103">
        <f t="shared" si="32"/>
        <v>3017800</v>
      </c>
      <c r="H148" s="193"/>
      <c r="I148" s="180" t="s">
        <v>138</v>
      </c>
      <c r="J148" s="205" t="s">
        <v>207</v>
      </c>
      <c r="K148" s="180">
        <f t="shared" ca="1" si="28"/>
        <v>4480500</v>
      </c>
      <c r="L148" s="180">
        <f t="shared" ca="1" si="29"/>
        <v>17922000</v>
      </c>
      <c r="M148" s="180">
        <f t="shared" ca="1" si="30"/>
        <v>0</v>
      </c>
      <c r="N148" s="98">
        <f t="shared" ca="1" si="31"/>
        <v>22402500</v>
      </c>
    </row>
    <row r="149" spans="2:24">
      <c r="B149" s="180" t="s">
        <v>167</v>
      </c>
      <c r="C149" s="120"/>
      <c r="D149" s="35">
        <v>25167400</v>
      </c>
      <c r="E149" s="35">
        <v>0</v>
      </c>
      <c r="F149" s="35">
        <v>0</v>
      </c>
      <c r="G149" s="103">
        <f t="shared" si="32"/>
        <v>25167400</v>
      </c>
      <c r="H149" s="193"/>
      <c r="I149" s="180" t="s">
        <v>129</v>
      </c>
      <c r="J149" s="205" t="s">
        <v>163</v>
      </c>
      <c r="K149" s="180">
        <f t="shared" ca="1" si="28"/>
        <v>68290</v>
      </c>
      <c r="L149" s="180">
        <f t="shared" ca="1" si="29"/>
        <v>123345</v>
      </c>
      <c r="M149" s="180">
        <f t="shared" ca="1" si="30"/>
        <v>0</v>
      </c>
      <c r="N149" s="98">
        <f t="shared" ca="1" si="31"/>
        <v>191635</v>
      </c>
    </row>
    <row r="150" spans="2:24">
      <c r="B150" s="180" t="s">
        <v>84</v>
      </c>
      <c r="C150" s="121"/>
      <c r="D150" s="35">
        <v>1872900</v>
      </c>
      <c r="E150" s="35">
        <v>0</v>
      </c>
      <c r="F150" s="35">
        <v>0</v>
      </c>
      <c r="G150" s="103">
        <f t="shared" si="32"/>
        <v>1872900</v>
      </c>
      <c r="H150" s="193"/>
      <c r="I150" s="180" t="s">
        <v>209</v>
      </c>
      <c r="J150" s="205" t="s">
        <v>163</v>
      </c>
      <c r="K150" s="180">
        <f t="shared" ca="1" si="28"/>
        <v>1039390</v>
      </c>
      <c r="L150" s="180">
        <f t="shared" ca="1" si="29"/>
        <v>1058082</v>
      </c>
      <c r="M150" s="180">
        <f t="shared" ca="1" si="30"/>
        <v>0</v>
      </c>
      <c r="N150" s="98">
        <f t="shared" ca="1" si="31"/>
        <v>2097472</v>
      </c>
    </row>
    <row r="151" spans="2:24">
      <c r="B151" s="180" t="s">
        <v>148</v>
      </c>
      <c r="C151" s="120"/>
      <c r="D151" s="35">
        <v>1267500</v>
      </c>
      <c r="E151" s="35">
        <v>4767400</v>
      </c>
      <c r="F151" s="35">
        <v>0</v>
      </c>
      <c r="G151" s="103">
        <f t="shared" si="32"/>
        <v>6034900</v>
      </c>
      <c r="H151" s="193"/>
      <c r="I151" s="180" t="s">
        <v>236</v>
      </c>
      <c r="J151" s="205" t="s">
        <v>163</v>
      </c>
      <c r="K151" s="180">
        <f t="shared" ca="1" si="28"/>
        <v>13377568.800000001</v>
      </c>
      <c r="L151" s="180">
        <f t="shared" ca="1" si="29"/>
        <v>16367475</v>
      </c>
      <c r="M151" s="180">
        <f t="shared" ca="1" si="30"/>
        <v>0</v>
      </c>
      <c r="N151" s="98">
        <f t="shared" ca="1" si="31"/>
        <v>29745043.800000001</v>
      </c>
    </row>
    <row r="152" spans="2:24">
      <c r="B152" s="180" t="s">
        <v>147</v>
      </c>
      <c r="C152" s="120"/>
      <c r="D152" s="35">
        <v>6760000</v>
      </c>
      <c r="E152" s="35">
        <v>2897100</v>
      </c>
      <c r="F152" s="35">
        <v>0</v>
      </c>
      <c r="G152" s="103">
        <f t="shared" si="32"/>
        <v>9657100</v>
      </c>
      <c r="H152" s="193"/>
      <c r="I152" s="180" t="s">
        <v>237</v>
      </c>
      <c r="J152" s="205" t="s">
        <v>69</v>
      </c>
      <c r="K152" s="180">
        <f t="shared" ca="1" si="28"/>
        <v>74274055.631700009</v>
      </c>
      <c r="L152" s="180">
        <f t="shared" ca="1" si="29"/>
        <v>0</v>
      </c>
      <c r="M152" s="180">
        <f t="shared" ca="1" si="30"/>
        <v>0</v>
      </c>
      <c r="N152" s="98">
        <f t="shared" ca="1" si="31"/>
        <v>74274055.631700009</v>
      </c>
    </row>
    <row r="153" spans="2:24">
      <c r="B153" s="180" t="s">
        <v>75</v>
      </c>
      <c r="C153" s="120"/>
      <c r="D153" s="35">
        <v>8539500</v>
      </c>
      <c r="E153" s="35">
        <v>4099700</v>
      </c>
      <c r="F153" s="35">
        <v>0</v>
      </c>
      <c r="G153" s="103">
        <f t="shared" si="32"/>
        <v>12639200</v>
      </c>
      <c r="H153" s="193"/>
      <c r="I153" s="180" t="s">
        <v>140</v>
      </c>
      <c r="J153" s="205" t="s">
        <v>164</v>
      </c>
      <c r="K153" s="180">
        <f t="shared" ca="1" si="28"/>
        <v>357383.27</v>
      </c>
      <c r="L153" s="180">
        <f t="shared" ca="1" si="29"/>
        <v>1133566.67</v>
      </c>
      <c r="M153" s="180">
        <f t="shared" ca="1" si="30"/>
        <v>0</v>
      </c>
      <c r="N153" s="98">
        <f t="shared" ca="1" si="31"/>
        <v>1490949.94</v>
      </c>
    </row>
    <row r="154" spans="2:24" ht="16.5" thickBot="1">
      <c r="B154" s="104" t="s">
        <v>141</v>
      </c>
      <c r="C154" s="122"/>
      <c r="D154" s="77">
        <f>SUM(D140:D153)</f>
        <v>153827100</v>
      </c>
      <c r="E154" s="77">
        <f>SUM(E140:E153)</f>
        <v>59142500</v>
      </c>
      <c r="F154" s="77">
        <f>SUM(F140:F153)</f>
        <v>0</v>
      </c>
      <c r="G154" s="78">
        <f>SUM(G140:G153)</f>
        <v>212969600</v>
      </c>
      <c r="H154" s="83"/>
      <c r="I154" s="180" t="s">
        <v>134</v>
      </c>
      <c r="J154" s="205" t="s">
        <v>246</v>
      </c>
      <c r="K154" s="180">
        <f t="shared" ca="1" si="28"/>
        <v>3648696</v>
      </c>
      <c r="L154" s="180">
        <f t="shared" ca="1" si="29"/>
        <v>8513626</v>
      </c>
      <c r="M154" s="180">
        <f t="shared" ca="1" si="30"/>
        <v>0</v>
      </c>
      <c r="N154" s="98">
        <f t="shared" ca="1" si="31"/>
        <v>12162322</v>
      </c>
    </row>
    <row r="155" spans="2:24" ht="14.25" thickBot="1">
      <c r="B155" s="36"/>
      <c r="C155" s="36"/>
      <c r="D155" s="59" t="e">
        <f>+D154-#REF!</f>
        <v>#REF!</v>
      </c>
      <c r="E155" s="59" t="e">
        <f>+E154-#REF!</f>
        <v>#REF!</v>
      </c>
      <c r="F155" s="59">
        <v>0</v>
      </c>
      <c r="G155" s="59" t="e">
        <f>+G154-#REF!</f>
        <v>#REF!</v>
      </c>
      <c r="H155" s="194"/>
      <c r="I155" s="180" t="s">
        <v>238</v>
      </c>
      <c r="J155" s="205" t="s">
        <v>166</v>
      </c>
      <c r="K155" s="180">
        <f t="shared" ca="1" si="28"/>
        <v>4250305.5</v>
      </c>
      <c r="L155" s="180">
        <f t="shared" ca="1" si="29"/>
        <v>6276380</v>
      </c>
      <c r="M155" s="180">
        <f t="shared" ca="1" si="30"/>
        <v>0</v>
      </c>
      <c r="N155" s="98">
        <f t="shared" ca="1" si="31"/>
        <v>10526685.5</v>
      </c>
      <c r="P155" s="140"/>
      <c r="Q155" s="140"/>
      <c r="R155" s="140"/>
      <c r="S155" s="140"/>
      <c r="T155" s="140"/>
      <c r="U155" s="140"/>
      <c r="V155" s="140"/>
      <c r="W155" s="140"/>
    </row>
    <row r="156" spans="2:24" ht="16.5" thickBot="1">
      <c r="B156" s="718" t="s">
        <v>189</v>
      </c>
      <c r="C156" s="719"/>
      <c r="D156" s="719"/>
      <c r="E156" s="719"/>
      <c r="F156" s="719"/>
      <c r="G156" s="720"/>
      <c r="H156" s="191"/>
      <c r="I156" s="180" t="s">
        <v>143</v>
      </c>
      <c r="J156" s="205" t="s">
        <v>166</v>
      </c>
      <c r="K156" s="180">
        <f t="shared" ca="1" si="28"/>
        <v>57240041.693449996</v>
      </c>
      <c r="L156" s="180">
        <f t="shared" ca="1" si="29"/>
        <v>66316750.693449996</v>
      </c>
      <c r="M156" s="180">
        <f t="shared" ca="1" si="30"/>
        <v>0</v>
      </c>
      <c r="N156" s="98">
        <f t="shared" ca="1" si="31"/>
        <v>123556792.38689999</v>
      </c>
      <c r="X156" s="140"/>
    </row>
    <row r="157" spans="2:24" s="140" customFormat="1" ht="27">
      <c r="B157" s="170" t="s">
        <v>142</v>
      </c>
      <c r="C157" s="137" t="s">
        <v>171</v>
      </c>
      <c r="D157" s="138" t="s">
        <v>214</v>
      </c>
      <c r="E157" s="150" t="s">
        <v>137</v>
      </c>
      <c r="F157" s="171" t="s">
        <v>201</v>
      </c>
      <c r="G157" s="151" t="s">
        <v>135</v>
      </c>
      <c r="H157" s="192"/>
      <c r="I157" s="180" t="s">
        <v>100</v>
      </c>
      <c r="J157" s="205" t="s">
        <v>100</v>
      </c>
      <c r="K157" s="180">
        <f t="shared" ca="1" si="28"/>
        <v>56919270</v>
      </c>
      <c r="L157" s="180">
        <f t="shared" ca="1" si="29"/>
        <v>0</v>
      </c>
      <c r="M157" s="180">
        <f t="shared" ca="1" si="30"/>
        <v>0</v>
      </c>
      <c r="N157" s="98">
        <f t="shared" ca="1" si="31"/>
        <v>56919270</v>
      </c>
      <c r="O157" s="20"/>
      <c r="P157" s="20"/>
      <c r="Q157" s="20"/>
      <c r="R157" s="20"/>
      <c r="S157" s="20"/>
      <c r="T157" s="20"/>
      <c r="U157" s="20"/>
      <c r="V157" s="20"/>
      <c r="W157" s="20"/>
      <c r="X157" s="20"/>
    </row>
    <row r="158" spans="2:24" ht="15.75">
      <c r="B158" s="180" t="s">
        <v>155</v>
      </c>
      <c r="C158" s="169"/>
      <c r="D158" s="14">
        <v>91097300</v>
      </c>
      <c r="E158" s="14">
        <v>0</v>
      </c>
      <c r="F158" s="19">
        <v>0</v>
      </c>
      <c r="G158" s="103">
        <f>SUM(D158:E158)</f>
        <v>91097300</v>
      </c>
      <c r="H158" s="193"/>
      <c r="I158" s="180" t="s">
        <v>148</v>
      </c>
      <c r="J158" s="205" t="s">
        <v>148</v>
      </c>
      <c r="K158" s="180">
        <f t="shared" ca="1" si="28"/>
        <v>2816449120.6370997</v>
      </c>
      <c r="L158" s="180">
        <f t="shared" ca="1" si="29"/>
        <v>5013381398.0087004</v>
      </c>
      <c r="M158" s="180">
        <f t="shared" ca="1" si="30"/>
        <v>0</v>
      </c>
      <c r="N158" s="98">
        <f t="shared" ca="1" si="31"/>
        <v>7829830518.6457996</v>
      </c>
    </row>
    <row r="159" spans="2:24" ht="15.75">
      <c r="B159" s="180" t="s">
        <v>157</v>
      </c>
      <c r="C159" s="169"/>
      <c r="D159" s="14">
        <v>8483079.4900000002</v>
      </c>
      <c r="E159" s="14">
        <v>12468203.469999999</v>
      </c>
      <c r="F159" s="19">
        <v>0</v>
      </c>
      <c r="G159" s="103">
        <f t="shared" ref="G159:G177" si="33">SUM(D159:E159)</f>
        <v>20951282.960000001</v>
      </c>
      <c r="H159" s="193"/>
      <c r="I159" s="180" t="s">
        <v>98</v>
      </c>
      <c r="J159" s="205" t="s">
        <v>148</v>
      </c>
      <c r="K159" s="180">
        <f t="shared" ca="1" si="28"/>
        <v>26120200</v>
      </c>
      <c r="L159" s="180">
        <f t="shared" ca="1" si="29"/>
        <v>96950000</v>
      </c>
      <c r="M159" s="180">
        <f t="shared" ca="1" si="30"/>
        <v>0</v>
      </c>
      <c r="N159" s="98">
        <f t="shared" ca="1" si="31"/>
        <v>123070200</v>
      </c>
    </row>
    <row r="160" spans="2:24" ht="15.75">
      <c r="B160" s="180" t="s">
        <v>117</v>
      </c>
      <c r="C160" s="169"/>
      <c r="D160" s="14">
        <v>3998600</v>
      </c>
      <c r="E160" s="14">
        <v>1713700</v>
      </c>
      <c r="F160" s="19">
        <v>0</v>
      </c>
      <c r="G160" s="103">
        <f t="shared" si="33"/>
        <v>5712300</v>
      </c>
      <c r="H160" s="193"/>
      <c r="I160" s="180" t="s">
        <v>13</v>
      </c>
      <c r="J160" s="205" t="s">
        <v>75</v>
      </c>
      <c r="K160" s="180">
        <f t="shared" ca="1" si="28"/>
        <v>1119761.8</v>
      </c>
      <c r="L160" s="180">
        <f t="shared" ca="1" si="29"/>
        <v>479898</v>
      </c>
      <c r="M160" s="180">
        <f t="shared" ca="1" si="30"/>
        <v>0</v>
      </c>
      <c r="N160" s="98">
        <f t="shared" ca="1" si="31"/>
        <v>1599659.8</v>
      </c>
    </row>
    <row r="161" spans="2:15" ht="15.75">
      <c r="B161" s="180" t="s">
        <v>118</v>
      </c>
      <c r="C161" s="169"/>
      <c r="D161" s="14">
        <v>1597500</v>
      </c>
      <c r="E161" s="14">
        <v>1597500</v>
      </c>
      <c r="F161" s="19">
        <v>0</v>
      </c>
      <c r="G161" s="103">
        <f t="shared" si="33"/>
        <v>3195000</v>
      </c>
      <c r="H161" s="193"/>
      <c r="I161" s="180" t="s">
        <v>147</v>
      </c>
      <c r="J161" s="205" t="s">
        <v>147</v>
      </c>
      <c r="K161" s="180">
        <f t="shared" ca="1" si="28"/>
        <v>5793895278.96</v>
      </c>
      <c r="L161" s="180">
        <f t="shared" ca="1" si="29"/>
        <v>4441727621.5300007</v>
      </c>
      <c r="M161" s="180">
        <f t="shared" ca="1" si="30"/>
        <v>0</v>
      </c>
      <c r="N161" s="98">
        <f t="shared" ca="1" si="31"/>
        <v>10235622900.490002</v>
      </c>
    </row>
    <row r="162" spans="2:15" ht="15.75">
      <c r="B162" s="180" t="s">
        <v>115</v>
      </c>
      <c r="C162" s="169"/>
      <c r="D162" s="14">
        <v>36070000</v>
      </c>
      <c r="E162" s="14">
        <v>0</v>
      </c>
      <c r="F162" s="19">
        <v>0</v>
      </c>
      <c r="G162" s="103">
        <f t="shared" si="33"/>
        <v>36070000</v>
      </c>
      <c r="H162" s="193"/>
      <c r="I162" s="180" t="s">
        <v>75</v>
      </c>
      <c r="J162" s="205" t="s">
        <v>75</v>
      </c>
      <c r="K162" s="180">
        <f t="shared" ca="1" si="28"/>
        <v>319295942</v>
      </c>
      <c r="L162" s="180">
        <f t="shared" ca="1" si="29"/>
        <v>177487053</v>
      </c>
      <c r="M162" s="180">
        <f t="shared" ca="1" si="30"/>
        <v>0</v>
      </c>
      <c r="N162" s="98">
        <f t="shared" ca="1" si="31"/>
        <v>496782995</v>
      </c>
    </row>
    <row r="163" spans="2:15" ht="15.75">
      <c r="B163" s="180" t="s">
        <v>163</v>
      </c>
      <c r="C163" s="169"/>
      <c r="D163" s="14">
        <v>43565300</v>
      </c>
      <c r="E163" s="14">
        <v>42004500</v>
      </c>
      <c r="F163" s="19">
        <v>0</v>
      </c>
      <c r="G163" s="103">
        <f t="shared" si="33"/>
        <v>85569800</v>
      </c>
      <c r="H163" s="193"/>
      <c r="I163" s="180" t="s">
        <v>70</v>
      </c>
      <c r="J163" s="205" t="s">
        <v>75</v>
      </c>
      <c r="K163" s="180">
        <f t="shared" ca="1" si="28"/>
        <v>200837000</v>
      </c>
      <c r="L163" s="180">
        <f t="shared" ca="1" si="29"/>
        <v>77037500</v>
      </c>
      <c r="M163" s="180">
        <f t="shared" ca="1" si="30"/>
        <v>0</v>
      </c>
      <c r="N163" s="98">
        <f t="shared" ca="1" si="31"/>
        <v>277874500</v>
      </c>
    </row>
    <row r="164" spans="2:15" ht="15.75">
      <c r="B164" s="180" t="s">
        <v>69</v>
      </c>
      <c r="C164" s="169"/>
      <c r="D164" s="14">
        <v>9035818.4399999995</v>
      </c>
      <c r="E164" s="14">
        <v>0</v>
      </c>
      <c r="F164" s="19">
        <v>0</v>
      </c>
      <c r="G164" s="103">
        <f t="shared" si="33"/>
        <v>9035818.4399999995</v>
      </c>
      <c r="H164" s="193"/>
      <c r="I164" s="180" t="s">
        <v>23</v>
      </c>
      <c r="J164" s="205" t="s">
        <v>147</v>
      </c>
      <c r="K164" s="180">
        <f t="shared" ca="1" si="28"/>
        <v>33862229</v>
      </c>
      <c r="L164" s="180">
        <f t="shared" ca="1" si="29"/>
        <v>14512384</v>
      </c>
      <c r="M164" s="180">
        <f t="shared" ca="1" si="30"/>
        <v>0</v>
      </c>
      <c r="N164" s="98">
        <f t="shared" ca="1" si="31"/>
        <v>48374613</v>
      </c>
    </row>
    <row r="165" spans="2:15" ht="15.75">
      <c r="B165" s="180" t="s">
        <v>164</v>
      </c>
      <c r="C165" s="169"/>
      <c r="D165" s="14">
        <v>11579000</v>
      </c>
      <c r="E165" s="14">
        <v>17415000</v>
      </c>
      <c r="F165" s="19">
        <v>0</v>
      </c>
      <c r="G165" s="103">
        <f t="shared" si="33"/>
        <v>28994000</v>
      </c>
      <c r="H165" s="193"/>
      <c r="I165" s="180" t="s">
        <v>22</v>
      </c>
      <c r="J165" s="205" t="s">
        <v>147</v>
      </c>
      <c r="K165" s="180">
        <f t="shared" ca="1" si="28"/>
        <v>129104035</v>
      </c>
      <c r="L165" s="180">
        <f t="shared" ca="1" si="29"/>
        <v>122867445</v>
      </c>
      <c r="M165" s="180">
        <f t="shared" ca="1" si="30"/>
        <v>0</v>
      </c>
      <c r="N165" s="98">
        <f t="shared" ca="1" si="31"/>
        <v>251971480</v>
      </c>
    </row>
    <row r="166" spans="2:15" ht="15.75">
      <c r="B166" s="180" t="s">
        <v>159</v>
      </c>
      <c r="C166" s="169"/>
      <c r="D166" s="14">
        <v>10274275</v>
      </c>
      <c r="E166" s="14">
        <v>10274275</v>
      </c>
      <c r="F166" s="19">
        <v>0</v>
      </c>
      <c r="G166" s="103">
        <f t="shared" si="33"/>
        <v>20548550</v>
      </c>
      <c r="H166" s="193"/>
      <c r="I166" s="180" t="s">
        <v>24</v>
      </c>
      <c r="J166" s="205" t="s">
        <v>147</v>
      </c>
      <c r="K166" s="180">
        <f t="shared" ca="1" si="28"/>
        <v>4041335.25</v>
      </c>
      <c r="L166" s="180">
        <f t="shared" ca="1" si="29"/>
        <v>4519500.82</v>
      </c>
      <c r="M166" s="180">
        <f t="shared" ca="1" si="30"/>
        <v>0</v>
      </c>
      <c r="N166" s="98">
        <f t="shared" ca="1" si="31"/>
        <v>8560836.0700000003</v>
      </c>
    </row>
    <row r="167" spans="2:15" ht="15.75">
      <c r="B167" s="180" t="s">
        <v>160</v>
      </c>
      <c r="C167" s="169"/>
      <c r="D167" s="14">
        <v>32507300</v>
      </c>
      <c r="E167" s="14">
        <v>38183300</v>
      </c>
      <c r="F167" s="19">
        <v>0</v>
      </c>
      <c r="G167" s="103">
        <f t="shared" si="33"/>
        <v>70690600</v>
      </c>
      <c r="H167" s="193"/>
      <c r="I167" s="180" t="s">
        <v>99</v>
      </c>
      <c r="J167" s="205" t="s">
        <v>147</v>
      </c>
      <c r="K167" s="180">
        <f t="shared" ca="1" si="28"/>
        <v>108769600</v>
      </c>
      <c r="L167" s="180">
        <f t="shared" ca="1" si="29"/>
        <v>91735200</v>
      </c>
      <c r="M167" s="180">
        <f t="shared" ca="1" si="30"/>
        <v>0</v>
      </c>
      <c r="N167" s="98">
        <f t="shared" ca="1" si="31"/>
        <v>200504800</v>
      </c>
    </row>
    <row r="168" spans="2:15" ht="15.75">
      <c r="B168" s="180" t="s">
        <v>116</v>
      </c>
      <c r="C168" s="169"/>
      <c r="D168" s="14">
        <v>154308000</v>
      </c>
      <c r="E168" s="14">
        <v>0</v>
      </c>
      <c r="F168" s="19">
        <v>0</v>
      </c>
      <c r="G168" s="103">
        <f t="shared" si="33"/>
        <v>154308000</v>
      </c>
      <c r="H168" s="193"/>
      <c r="I168" s="180" t="s">
        <v>185</v>
      </c>
      <c r="J168" s="205" t="s">
        <v>75</v>
      </c>
      <c r="K168" s="180">
        <f t="shared" ca="1" si="28"/>
        <v>52479</v>
      </c>
      <c r="L168" s="180">
        <f t="shared" ca="1" si="29"/>
        <v>22490.5</v>
      </c>
      <c r="M168" s="180">
        <f t="shared" ca="1" si="30"/>
        <v>0</v>
      </c>
      <c r="N168" s="98">
        <f ca="1">SUM(K168:M168)</f>
        <v>74969.5</v>
      </c>
    </row>
    <row r="169" spans="2:15" ht="16.5" thickBot="1">
      <c r="B169" s="180" t="s">
        <v>119</v>
      </c>
      <c r="C169" s="169"/>
      <c r="D169" s="14">
        <v>314000</v>
      </c>
      <c r="E169" s="14">
        <v>732800</v>
      </c>
      <c r="F169" s="19">
        <v>0</v>
      </c>
      <c r="G169" s="103">
        <f t="shared" si="33"/>
        <v>1046800</v>
      </c>
      <c r="H169" s="193"/>
      <c r="I169" s="180" t="s">
        <v>1</v>
      </c>
      <c r="J169" s="205" t="s">
        <v>1</v>
      </c>
      <c r="K169" s="180">
        <f t="shared" ca="1" si="28"/>
        <v>34990903</v>
      </c>
      <c r="L169" s="180">
        <f t="shared" ca="1" si="29"/>
        <v>14996101</v>
      </c>
      <c r="M169" s="180">
        <f t="shared" ca="1" si="30"/>
        <v>0</v>
      </c>
      <c r="N169" s="98">
        <f ca="1">SUM(K169:M169)</f>
        <v>49987004</v>
      </c>
    </row>
    <row r="170" spans="2:15" ht="19.5" thickBot="1">
      <c r="B170" s="180" t="s">
        <v>110</v>
      </c>
      <c r="C170" s="169"/>
      <c r="D170" s="14">
        <v>6159400</v>
      </c>
      <c r="E170" s="14">
        <v>0</v>
      </c>
      <c r="F170" s="19">
        <v>0</v>
      </c>
      <c r="G170" s="103">
        <f t="shared" si="33"/>
        <v>6159400</v>
      </c>
      <c r="H170" s="193"/>
      <c r="I170" s="704" t="s">
        <v>239</v>
      </c>
      <c r="J170" s="705"/>
      <c r="K170" s="100">
        <f ca="1">SUM(K8:K169)</f>
        <v>79659788252.643723</v>
      </c>
      <c r="L170" s="100">
        <f ca="1">SUM(L8:L169)</f>
        <v>44482333450.585579</v>
      </c>
      <c r="M170" s="100">
        <f ca="1">SUM(M8:M169)</f>
        <v>1082053559.9649999</v>
      </c>
      <c r="N170" s="100">
        <f ca="1">SUM(N8:N169)</f>
        <v>125224175263.19432</v>
      </c>
    </row>
    <row r="171" spans="2:15" ht="15.75">
      <c r="B171" s="180" t="s">
        <v>166</v>
      </c>
      <c r="C171" s="169"/>
      <c r="D171" s="14">
        <v>334600</v>
      </c>
      <c r="E171" s="14">
        <v>334600</v>
      </c>
      <c r="F171" s="19">
        <v>0</v>
      </c>
      <c r="G171" s="103">
        <f t="shared" si="33"/>
        <v>669200</v>
      </c>
      <c r="H171" s="193"/>
      <c r="J171" s="59"/>
      <c r="K171" s="59">
        <f ca="1">+K170-D459</f>
        <v>0</v>
      </c>
      <c r="L171" s="59">
        <f ca="1">+L170-E459</f>
        <v>0</v>
      </c>
      <c r="M171" s="59">
        <f ca="1">+M170-F459</f>
        <v>0</v>
      </c>
      <c r="N171" s="59">
        <f ca="1">+N170-G459</f>
        <v>0</v>
      </c>
      <c r="O171" s="38"/>
    </row>
    <row r="172" spans="2:15" ht="15.75">
      <c r="B172" s="180" t="s">
        <v>120</v>
      </c>
      <c r="C172" s="169"/>
      <c r="D172" s="14">
        <v>961874</v>
      </c>
      <c r="E172" s="14">
        <v>0</v>
      </c>
      <c r="F172" s="19">
        <v>0</v>
      </c>
      <c r="G172" s="103">
        <f t="shared" si="33"/>
        <v>961874</v>
      </c>
      <c r="H172" s="193"/>
    </row>
    <row r="173" spans="2:15" ht="15.75">
      <c r="B173" s="180" t="s">
        <v>147</v>
      </c>
      <c r="C173" s="169"/>
      <c r="D173" s="14">
        <v>512540381.77999997</v>
      </c>
      <c r="E173" s="14">
        <v>241883103.86000001</v>
      </c>
      <c r="F173" s="19">
        <v>0</v>
      </c>
      <c r="G173" s="103">
        <f t="shared" si="33"/>
        <v>754423485.63999999</v>
      </c>
      <c r="H173" s="193"/>
    </row>
    <row r="174" spans="2:15" ht="15.75">
      <c r="B174" s="180" t="s">
        <v>47</v>
      </c>
      <c r="C174" s="169"/>
      <c r="D174" s="14">
        <v>35634229</v>
      </c>
      <c r="E174" s="14">
        <v>35634229</v>
      </c>
      <c r="F174" s="19">
        <v>0</v>
      </c>
      <c r="G174" s="103">
        <f t="shared" si="33"/>
        <v>71268458</v>
      </c>
      <c r="H174" s="193"/>
    </row>
    <row r="175" spans="2:15" ht="15.75">
      <c r="B175" s="180" t="s">
        <v>162</v>
      </c>
      <c r="C175" s="169"/>
      <c r="D175" s="14">
        <v>7955230</v>
      </c>
      <c r="E175" s="14">
        <v>0</v>
      </c>
      <c r="F175" s="19">
        <v>0</v>
      </c>
      <c r="G175" s="103">
        <f t="shared" si="33"/>
        <v>7955230</v>
      </c>
      <c r="H175" s="193"/>
    </row>
    <row r="176" spans="2:15" ht="15.75">
      <c r="B176" s="180" t="s">
        <v>84</v>
      </c>
      <c r="C176" s="169"/>
      <c r="D176" s="14">
        <v>53073008</v>
      </c>
      <c r="E176" s="14">
        <v>0</v>
      </c>
      <c r="F176" s="19">
        <v>0</v>
      </c>
      <c r="G176" s="103">
        <f t="shared" si="33"/>
        <v>53073008</v>
      </c>
      <c r="H176" s="193"/>
    </row>
    <row r="177" spans="2:24" ht="15.75">
      <c r="B177" s="180" t="s">
        <v>75</v>
      </c>
      <c r="C177" s="169"/>
      <c r="D177" s="14">
        <v>57134262</v>
      </c>
      <c r="E177" s="14">
        <v>24486083</v>
      </c>
      <c r="F177" s="19">
        <v>0</v>
      </c>
      <c r="G177" s="103">
        <f t="shared" si="33"/>
        <v>81620345</v>
      </c>
      <c r="H177" s="193"/>
    </row>
    <row r="178" spans="2:24" ht="16.5" thickBot="1">
      <c r="B178" s="104" t="s">
        <v>141</v>
      </c>
      <c r="C178" s="122"/>
      <c r="D178" s="77">
        <f>SUM(D158:D177)</f>
        <v>1076623157.71</v>
      </c>
      <c r="E178" s="77">
        <f>SUM(E158:E177)</f>
        <v>426727294.33000004</v>
      </c>
      <c r="F178" s="77">
        <f>SUM(F158:F177)</f>
        <v>0</v>
      </c>
      <c r="G178" s="78">
        <f>SUM(G158:G177)</f>
        <v>1503350452.04</v>
      </c>
      <c r="H178" s="83"/>
    </row>
    <row r="179" spans="2:24" ht="14.25" thickBot="1">
      <c r="D179" s="59" t="e">
        <f>+D178-#REF!</f>
        <v>#REF!</v>
      </c>
      <c r="E179" s="59" t="e">
        <f>+E178-#REF!</f>
        <v>#REF!</v>
      </c>
      <c r="F179" s="59">
        <v>0</v>
      </c>
      <c r="G179" s="59" t="e">
        <f>+G178-#REF!</f>
        <v>#REF!</v>
      </c>
      <c r="O179" s="140"/>
      <c r="P179" s="140"/>
      <c r="Q179" s="140"/>
      <c r="R179" s="140"/>
      <c r="S179" s="140"/>
      <c r="T179" s="140"/>
      <c r="U179" s="140"/>
      <c r="V179" s="140"/>
      <c r="W179" s="140"/>
    </row>
    <row r="180" spans="2:24" ht="16.5" thickBot="1">
      <c r="B180" s="718" t="s">
        <v>188</v>
      </c>
      <c r="C180" s="719"/>
      <c r="D180" s="719"/>
      <c r="E180" s="719"/>
      <c r="F180" s="719"/>
      <c r="G180" s="720"/>
      <c r="H180" s="191"/>
      <c r="I180" s="140"/>
      <c r="J180" s="140"/>
      <c r="K180" s="140"/>
      <c r="L180" s="140"/>
      <c r="M180" s="140"/>
      <c r="N180" s="140"/>
      <c r="X180" s="140"/>
    </row>
    <row r="181" spans="2:24" s="140" customFormat="1" ht="27">
      <c r="B181" s="170" t="s">
        <v>142</v>
      </c>
      <c r="C181" s="137" t="s">
        <v>171</v>
      </c>
      <c r="D181" s="138" t="s">
        <v>214</v>
      </c>
      <c r="E181" s="150" t="s">
        <v>137</v>
      </c>
      <c r="F181" s="171" t="s">
        <v>201</v>
      </c>
      <c r="G181" s="151" t="s">
        <v>135</v>
      </c>
      <c r="H181" s="192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</row>
    <row r="182" spans="2:24" ht="15.75">
      <c r="B182" s="180" t="s">
        <v>111</v>
      </c>
      <c r="C182" s="169"/>
      <c r="D182" s="14">
        <v>7056581</v>
      </c>
      <c r="E182" s="14">
        <v>0</v>
      </c>
      <c r="F182" s="19">
        <v>0</v>
      </c>
      <c r="G182" s="15">
        <f>SUM(D182:E182)</f>
        <v>7056581</v>
      </c>
      <c r="H182" s="185"/>
    </row>
    <row r="183" spans="2:24" ht="15.75">
      <c r="B183" s="180" t="s">
        <v>123</v>
      </c>
      <c r="C183" s="169"/>
      <c r="D183" s="14">
        <v>14597850</v>
      </c>
      <c r="E183" s="14">
        <v>1343980</v>
      </c>
      <c r="F183" s="19">
        <v>0</v>
      </c>
      <c r="G183" s="15">
        <f t="shared" ref="G183:G203" si="34">SUM(D183:E183)</f>
        <v>15941830</v>
      </c>
      <c r="H183" s="185"/>
    </row>
    <row r="184" spans="2:24" ht="15.75">
      <c r="B184" s="180" t="s">
        <v>47</v>
      </c>
      <c r="C184" s="173"/>
      <c r="D184" s="14">
        <v>280396568</v>
      </c>
      <c r="E184" s="14">
        <v>280396568</v>
      </c>
      <c r="F184" s="19">
        <v>0</v>
      </c>
      <c r="G184" s="15">
        <f t="shared" si="34"/>
        <v>560793136</v>
      </c>
      <c r="H184" s="185"/>
    </row>
    <row r="185" spans="2:24" ht="15.75">
      <c r="B185" s="180" t="s">
        <v>155</v>
      </c>
      <c r="C185" s="173"/>
      <c r="D185" s="14">
        <v>631194244</v>
      </c>
      <c r="E185" s="14">
        <v>0</v>
      </c>
      <c r="F185" s="19">
        <v>0</v>
      </c>
      <c r="G185" s="15">
        <f t="shared" si="34"/>
        <v>631194244</v>
      </c>
      <c r="H185" s="185"/>
    </row>
    <row r="186" spans="2:24" ht="15.75">
      <c r="B186" s="180" t="s">
        <v>157</v>
      </c>
      <c r="C186" s="169"/>
      <c r="D186" s="14">
        <v>30903611</v>
      </c>
      <c r="E186" s="14">
        <v>63803045</v>
      </c>
      <c r="F186" s="19">
        <v>0</v>
      </c>
      <c r="G186" s="15">
        <f t="shared" si="34"/>
        <v>94706656</v>
      </c>
      <c r="H186" s="185"/>
    </row>
    <row r="187" spans="2:24" ht="15.75">
      <c r="B187" s="180" t="s">
        <v>122</v>
      </c>
      <c r="C187" s="173"/>
      <c r="D187" s="14">
        <v>4577299</v>
      </c>
      <c r="E187" s="14">
        <v>3429597</v>
      </c>
      <c r="F187" s="19">
        <v>0</v>
      </c>
      <c r="G187" s="15">
        <f t="shared" si="34"/>
        <v>8006896</v>
      </c>
      <c r="H187" s="185"/>
    </row>
    <row r="188" spans="2:24" ht="15.75">
      <c r="B188" s="180" t="s">
        <v>125</v>
      </c>
      <c r="C188" s="169"/>
      <c r="D188" s="14">
        <v>254435</v>
      </c>
      <c r="E188" s="14">
        <v>109043</v>
      </c>
      <c r="F188" s="19">
        <v>0</v>
      </c>
      <c r="G188" s="15">
        <f t="shared" si="34"/>
        <v>363478</v>
      </c>
      <c r="H188" s="185"/>
    </row>
    <row r="189" spans="2:24" ht="15.75">
      <c r="B189" s="180" t="s">
        <v>124</v>
      </c>
      <c r="C189" s="169"/>
      <c r="D189" s="14">
        <v>429587</v>
      </c>
      <c r="E189" s="14">
        <v>1002369</v>
      </c>
      <c r="F189" s="19">
        <v>0</v>
      </c>
      <c r="G189" s="15">
        <f t="shared" si="34"/>
        <v>1431956</v>
      </c>
      <c r="H189" s="185"/>
    </row>
    <row r="190" spans="2:24" ht="15.75">
      <c r="B190" s="180" t="s">
        <v>163</v>
      </c>
      <c r="C190" s="169"/>
      <c r="D190" s="14">
        <v>2088418</v>
      </c>
      <c r="E190" s="14">
        <v>2088418</v>
      </c>
      <c r="F190" s="19">
        <v>0</v>
      </c>
      <c r="G190" s="15">
        <f t="shared" si="34"/>
        <v>4176836</v>
      </c>
      <c r="H190" s="185"/>
    </row>
    <row r="191" spans="2:24" ht="15.75">
      <c r="B191" s="180" t="s">
        <v>69</v>
      </c>
      <c r="C191" s="169"/>
      <c r="D191" s="14">
        <v>30416834</v>
      </c>
      <c r="E191" s="14">
        <v>0</v>
      </c>
      <c r="F191" s="19">
        <v>0</v>
      </c>
      <c r="G191" s="15">
        <f t="shared" si="34"/>
        <v>30416834</v>
      </c>
      <c r="H191" s="185"/>
    </row>
    <row r="192" spans="2:24" ht="15.75">
      <c r="B192" s="180" t="s">
        <v>164</v>
      </c>
      <c r="C192" s="169"/>
      <c r="D192" s="14">
        <v>1083510</v>
      </c>
      <c r="E192" s="14">
        <v>2528189</v>
      </c>
      <c r="F192" s="19">
        <v>0</v>
      </c>
      <c r="G192" s="15">
        <f t="shared" si="34"/>
        <v>3611699</v>
      </c>
      <c r="H192" s="185"/>
    </row>
    <row r="193" spans="2:24" ht="15.75">
      <c r="B193" s="180" t="s">
        <v>159</v>
      </c>
      <c r="C193" s="169"/>
      <c r="D193" s="14">
        <v>3012083</v>
      </c>
      <c r="E193" s="14">
        <v>3012083</v>
      </c>
      <c r="F193" s="19">
        <v>0</v>
      </c>
      <c r="G193" s="15">
        <f t="shared" si="34"/>
        <v>6024166</v>
      </c>
      <c r="H193" s="185"/>
    </row>
    <row r="194" spans="2:24" ht="15.75">
      <c r="B194" s="180" t="s">
        <v>162</v>
      </c>
      <c r="C194" s="173"/>
      <c r="D194" s="14">
        <v>11253852</v>
      </c>
      <c r="E194" s="14">
        <v>0</v>
      </c>
      <c r="F194" s="19">
        <v>0</v>
      </c>
      <c r="G194" s="15">
        <f t="shared" si="34"/>
        <v>11253852</v>
      </c>
      <c r="H194" s="185"/>
    </row>
    <row r="195" spans="2:24" ht="15.75">
      <c r="B195" s="180" t="s">
        <v>160</v>
      </c>
      <c r="C195" s="173"/>
      <c r="D195" s="14">
        <v>20422304</v>
      </c>
      <c r="E195" s="14">
        <v>30634457</v>
      </c>
      <c r="F195" s="19">
        <v>0</v>
      </c>
      <c r="G195" s="15">
        <f t="shared" si="34"/>
        <v>51056761</v>
      </c>
      <c r="H195" s="185"/>
    </row>
    <row r="196" spans="2:24" ht="15.75">
      <c r="B196" s="180" t="s">
        <v>167</v>
      </c>
      <c r="C196" s="169"/>
      <c r="D196" s="14">
        <v>1032768</v>
      </c>
      <c r="E196" s="14">
        <v>0</v>
      </c>
      <c r="F196" s="19">
        <v>0</v>
      </c>
      <c r="G196" s="15">
        <f t="shared" si="34"/>
        <v>1032768</v>
      </c>
      <c r="H196" s="185"/>
    </row>
    <row r="197" spans="2:24" ht="15.75">
      <c r="B197" s="180" t="s">
        <v>166</v>
      </c>
      <c r="C197" s="173"/>
      <c r="D197" s="14">
        <v>6598638</v>
      </c>
      <c r="E197" s="14">
        <v>6609391</v>
      </c>
      <c r="F197" s="19">
        <v>0</v>
      </c>
      <c r="G197" s="15">
        <f t="shared" si="34"/>
        <v>13208029</v>
      </c>
      <c r="H197" s="208"/>
      <c r="I197" s="209"/>
    </row>
    <row r="198" spans="2:24" ht="15.75">
      <c r="B198" s="180" t="s">
        <v>84</v>
      </c>
      <c r="C198" s="169"/>
      <c r="D198" s="14">
        <v>12991461</v>
      </c>
      <c r="E198" s="14">
        <v>0</v>
      </c>
      <c r="F198" s="19">
        <v>0</v>
      </c>
      <c r="G198" s="15">
        <f t="shared" si="34"/>
        <v>12991461</v>
      </c>
      <c r="H198" s="185"/>
    </row>
    <row r="199" spans="2:24" ht="15.75">
      <c r="B199" s="180" t="s">
        <v>126</v>
      </c>
      <c r="C199" s="169"/>
      <c r="D199" s="14">
        <v>268832</v>
      </c>
      <c r="E199" s="14">
        <v>627275</v>
      </c>
      <c r="F199" s="19">
        <v>0</v>
      </c>
      <c r="G199" s="15">
        <f t="shared" si="34"/>
        <v>896107</v>
      </c>
      <c r="H199" s="185"/>
    </row>
    <row r="200" spans="2:24" ht="15.75">
      <c r="B200" s="180" t="s">
        <v>100</v>
      </c>
      <c r="C200" s="169"/>
      <c r="D200" s="14">
        <v>9999970</v>
      </c>
      <c r="E200" s="14">
        <v>0</v>
      </c>
      <c r="F200" s="19">
        <v>0</v>
      </c>
      <c r="G200" s="15">
        <f t="shared" si="34"/>
        <v>9999970</v>
      </c>
      <c r="H200" s="185"/>
    </row>
    <row r="201" spans="2:24" ht="15.75">
      <c r="B201" s="180" t="s">
        <v>148</v>
      </c>
      <c r="C201" s="173"/>
      <c r="D201" s="14">
        <v>5011511</v>
      </c>
      <c r="E201" s="14">
        <v>20046043</v>
      </c>
      <c r="F201" s="19">
        <v>0</v>
      </c>
      <c r="G201" s="15">
        <f t="shared" si="34"/>
        <v>25057554</v>
      </c>
      <c r="H201" s="185"/>
    </row>
    <row r="202" spans="2:24" ht="15.75">
      <c r="B202" s="180" t="s">
        <v>147</v>
      </c>
      <c r="C202" s="169"/>
      <c r="D202" s="16">
        <v>156529674</v>
      </c>
      <c r="E202" s="16">
        <v>121268622</v>
      </c>
      <c r="F202" s="19">
        <v>0</v>
      </c>
      <c r="G202" s="15">
        <f t="shared" si="34"/>
        <v>277798296</v>
      </c>
      <c r="H202" s="185"/>
    </row>
    <row r="203" spans="2:24" ht="16.5" thickBot="1">
      <c r="B203" s="210" t="s">
        <v>75</v>
      </c>
      <c r="C203" s="211"/>
      <c r="D203" s="212">
        <v>16147110</v>
      </c>
      <c r="E203" s="212">
        <v>6920190</v>
      </c>
      <c r="F203" s="19">
        <v>0</v>
      </c>
      <c r="G203" s="15">
        <f t="shared" si="34"/>
        <v>23067300</v>
      </c>
      <c r="H203" s="185"/>
    </row>
    <row r="204" spans="2:24" ht="16.5" thickBot="1">
      <c r="B204" s="37" t="s">
        <v>141</v>
      </c>
      <c r="C204" s="172"/>
      <c r="D204" s="34">
        <f>SUM(D182:D203)</f>
        <v>1246267140</v>
      </c>
      <c r="E204" s="34">
        <f>SUM(E182:E203)</f>
        <v>543819270</v>
      </c>
      <c r="F204" s="34">
        <f>SUM(F182:F203)</f>
        <v>0</v>
      </c>
      <c r="G204" s="34">
        <f>SUM(G182:G203)</f>
        <v>1790086410</v>
      </c>
      <c r="H204" s="83"/>
    </row>
    <row r="205" spans="2:24" ht="14.25" thickBot="1">
      <c r="D205" s="213" t="e">
        <f>+D204-#REF!</f>
        <v>#REF!</v>
      </c>
      <c r="E205" s="213" t="e">
        <f>+E204-#REF!</f>
        <v>#REF!</v>
      </c>
      <c r="F205" s="213">
        <v>0</v>
      </c>
      <c r="G205" s="213" t="e">
        <f>+G204-#REF!</f>
        <v>#REF!</v>
      </c>
      <c r="O205" s="140"/>
      <c r="P205" s="140"/>
      <c r="Q205" s="140"/>
      <c r="R205" s="140"/>
      <c r="S205" s="140"/>
      <c r="T205" s="140"/>
      <c r="U205" s="140"/>
      <c r="V205" s="140"/>
      <c r="W205" s="140"/>
    </row>
    <row r="206" spans="2:24" ht="16.5" thickBot="1">
      <c r="B206" s="718" t="s">
        <v>187</v>
      </c>
      <c r="C206" s="719"/>
      <c r="D206" s="719"/>
      <c r="E206" s="719"/>
      <c r="F206" s="719"/>
      <c r="G206" s="720"/>
      <c r="H206" s="191"/>
      <c r="I206" s="140"/>
      <c r="J206" s="140"/>
      <c r="K206" s="140"/>
      <c r="L206" s="140"/>
      <c r="M206" s="140"/>
      <c r="N206" s="140"/>
      <c r="X206" s="140"/>
    </row>
    <row r="207" spans="2:24" s="140" customFormat="1" ht="27">
      <c r="B207" s="157" t="s">
        <v>142</v>
      </c>
      <c r="C207" s="137" t="s">
        <v>171</v>
      </c>
      <c r="D207" s="138" t="s">
        <v>214</v>
      </c>
      <c r="E207" s="158" t="s">
        <v>137</v>
      </c>
      <c r="F207" s="155" t="s">
        <v>201</v>
      </c>
      <c r="G207" s="159" t="s">
        <v>135</v>
      </c>
      <c r="H207" s="192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</row>
    <row r="208" spans="2:24" ht="15.75">
      <c r="B208" s="180" t="s">
        <v>47</v>
      </c>
      <c r="C208" s="124"/>
      <c r="D208" s="14">
        <v>61955879</v>
      </c>
      <c r="E208" s="14">
        <v>61955879</v>
      </c>
      <c r="F208" s="19">
        <v>0</v>
      </c>
      <c r="G208" s="15">
        <f>SUM(D208:E208)</f>
        <v>123911758</v>
      </c>
      <c r="H208" s="185"/>
    </row>
    <row r="209" spans="2:24" ht="15.75">
      <c r="B209" s="180" t="s">
        <v>155</v>
      </c>
      <c r="C209" s="124"/>
      <c r="D209" s="14">
        <v>90626848</v>
      </c>
      <c r="E209" s="14">
        <v>0</v>
      </c>
      <c r="F209" s="19">
        <v>0</v>
      </c>
      <c r="G209" s="15">
        <f t="shared" ref="G209:G221" si="35">SUM(D209:E209)</f>
        <v>90626848</v>
      </c>
      <c r="H209" s="185"/>
    </row>
    <row r="210" spans="2:24" ht="15.75">
      <c r="B210" s="180" t="s">
        <v>157</v>
      </c>
      <c r="C210" s="124"/>
      <c r="D210" s="14">
        <v>5518795.5</v>
      </c>
      <c r="E210" s="14">
        <v>12708843</v>
      </c>
      <c r="F210" s="19">
        <v>0</v>
      </c>
      <c r="G210" s="15">
        <f t="shared" si="35"/>
        <v>18227638.5</v>
      </c>
      <c r="H210" s="185"/>
    </row>
    <row r="211" spans="2:24" ht="15.75">
      <c r="B211" s="180" t="s">
        <v>163</v>
      </c>
      <c r="C211" s="124"/>
      <c r="D211" s="14">
        <v>4822810</v>
      </c>
      <c r="E211" s="14">
        <v>4822811</v>
      </c>
      <c r="F211" s="19">
        <v>0</v>
      </c>
      <c r="G211" s="15">
        <f t="shared" si="35"/>
        <v>9645621</v>
      </c>
      <c r="H211" s="185"/>
    </row>
    <row r="212" spans="2:24" ht="15.75">
      <c r="B212" s="180" t="s">
        <v>69</v>
      </c>
      <c r="C212" s="124"/>
      <c r="D212" s="14">
        <v>22355420.5</v>
      </c>
      <c r="E212" s="14">
        <v>0</v>
      </c>
      <c r="F212" s="19">
        <v>0</v>
      </c>
      <c r="G212" s="15">
        <f t="shared" si="35"/>
        <v>22355420.5</v>
      </c>
      <c r="H212" s="185"/>
    </row>
    <row r="213" spans="2:24" ht="15.75">
      <c r="B213" s="180" t="s">
        <v>44</v>
      </c>
      <c r="C213" s="124"/>
      <c r="D213" s="14">
        <v>187938.5</v>
      </c>
      <c r="E213" s="14">
        <v>438522</v>
      </c>
      <c r="F213" s="19">
        <v>0</v>
      </c>
      <c r="G213" s="15">
        <f t="shared" si="35"/>
        <v>626460.5</v>
      </c>
      <c r="H213" s="185"/>
    </row>
    <row r="214" spans="2:24" ht="15.75">
      <c r="B214" s="180" t="s">
        <v>159</v>
      </c>
      <c r="C214" s="124"/>
      <c r="D214" s="14">
        <v>33789841</v>
      </c>
      <c r="E214" s="14">
        <v>33789841</v>
      </c>
      <c r="F214" s="19">
        <v>0</v>
      </c>
      <c r="G214" s="15">
        <f t="shared" si="35"/>
        <v>67579682</v>
      </c>
      <c r="H214" s="185"/>
    </row>
    <row r="215" spans="2:24" ht="15.75">
      <c r="B215" s="180" t="s">
        <v>162</v>
      </c>
      <c r="C215" s="124"/>
      <c r="D215" s="14">
        <v>26955685</v>
      </c>
      <c r="E215" s="14">
        <v>0</v>
      </c>
      <c r="F215" s="19">
        <v>0</v>
      </c>
      <c r="G215" s="15">
        <f t="shared" si="35"/>
        <v>26955685</v>
      </c>
      <c r="H215" s="185"/>
    </row>
    <row r="216" spans="2:24" ht="15.75">
      <c r="B216" s="180" t="s">
        <v>160</v>
      </c>
      <c r="C216" s="124"/>
      <c r="D216" s="14">
        <v>17662016</v>
      </c>
      <c r="E216" s="14">
        <v>21541773</v>
      </c>
      <c r="F216" s="19">
        <v>0</v>
      </c>
      <c r="G216" s="15">
        <f t="shared" si="35"/>
        <v>39203789</v>
      </c>
      <c r="H216" s="185"/>
    </row>
    <row r="217" spans="2:24" ht="15.75">
      <c r="B217" s="180" t="s">
        <v>166</v>
      </c>
      <c r="C217" s="124"/>
      <c r="D217" s="14">
        <v>318648</v>
      </c>
      <c r="E217" s="14">
        <v>318648</v>
      </c>
      <c r="F217" s="19">
        <v>0</v>
      </c>
      <c r="G217" s="15">
        <f t="shared" si="35"/>
        <v>637296</v>
      </c>
      <c r="H217" s="185"/>
    </row>
    <row r="218" spans="2:24" ht="15.75">
      <c r="B218" s="180" t="s">
        <v>84</v>
      </c>
      <c r="C218" s="124"/>
      <c r="D218" s="14">
        <v>7204153</v>
      </c>
      <c r="E218" s="14">
        <v>0</v>
      </c>
      <c r="F218" s="19">
        <v>0</v>
      </c>
      <c r="G218" s="15">
        <f t="shared" si="35"/>
        <v>7204153</v>
      </c>
      <c r="H218" s="185"/>
    </row>
    <row r="219" spans="2:24" ht="15.75">
      <c r="B219" s="180" t="s">
        <v>143</v>
      </c>
      <c r="C219" s="124"/>
      <c r="D219" s="14">
        <v>63753</v>
      </c>
      <c r="E219" s="14">
        <v>63753</v>
      </c>
      <c r="F219" s="19">
        <v>0</v>
      </c>
      <c r="G219" s="15">
        <f t="shared" si="35"/>
        <v>127506</v>
      </c>
      <c r="H219" s="185"/>
    </row>
    <row r="220" spans="2:24" ht="15.75">
      <c r="B220" s="180" t="s">
        <v>148</v>
      </c>
      <c r="C220" s="124"/>
      <c r="D220" s="14">
        <v>50606314.5</v>
      </c>
      <c r="E220" s="14">
        <v>202425260</v>
      </c>
      <c r="F220" s="19">
        <v>0</v>
      </c>
      <c r="G220" s="15">
        <f t="shared" si="35"/>
        <v>253031574.5</v>
      </c>
      <c r="H220" s="185"/>
    </row>
    <row r="221" spans="2:24" ht="16.5" thickBot="1">
      <c r="B221" s="180" t="s">
        <v>147</v>
      </c>
      <c r="C221" s="125"/>
      <c r="D221" s="16">
        <v>30892793.5</v>
      </c>
      <c r="E221" s="16">
        <v>17547568</v>
      </c>
      <c r="F221" s="19">
        <v>0</v>
      </c>
      <c r="G221" s="17">
        <f t="shared" si="35"/>
        <v>48440361.5</v>
      </c>
      <c r="H221" s="185"/>
    </row>
    <row r="222" spans="2:24" ht="16.5" thickBot="1">
      <c r="B222" s="37" t="s">
        <v>141</v>
      </c>
      <c r="C222" s="126"/>
      <c r="D222" s="27">
        <f>SUM(D208:D221)</f>
        <v>352960895.5</v>
      </c>
      <c r="E222" s="27">
        <f>SUM(E208:E221)</f>
        <v>355612898</v>
      </c>
      <c r="F222" s="27">
        <f>SUM(F208:F221)</f>
        <v>0</v>
      </c>
      <c r="G222" s="27">
        <f>SUM(G208:G221)</f>
        <v>708573793.5</v>
      </c>
      <c r="H222" s="83"/>
    </row>
    <row r="223" spans="2:24" ht="14.25" thickBot="1">
      <c r="D223" s="59" t="e">
        <f>+D222-#REF!</f>
        <v>#REF!</v>
      </c>
      <c r="E223" s="59" t="e">
        <f>+E222-#REF!</f>
        <v>#REF!</v>
      </c>
      <c r="F223" s="59">
        <v>0</v>
      </c>
      <c r="G223" s="59" t="e">
        <f>+G222-#REF!</f>
        <v>#REF!</v>
      </c>
      <c r="O223" s="140"/>
      <c r="P223" s="140"/>
      <c r="Q223" s="140"/>
      <c r="R223" s="140"/>
      <c r="S223" s="140"/>
      <c r="T223" s="140"/>
      <c r="U223" s="140"/>
      <c r="V223" s="140"/>
      <c r="W223" s="140"/>
    </row>
    <row r="224" spans="2:24" ht="16.5" thickBot="1">
      <c r="B224" s="718" t="s">
        <v>200</v>
      </c>
      <c r="C224" s="719"/>
      <c r="D224" s="719"/>
      <c r="E224" s="719"/>
      <c r="F224" s="719"/>
      <c r="G224" s="720"/>
      <c r="H224" s="191"/>
      <c r="I224" s="140"/>
      <c r="J224" s="140"/>
      <c r="K224" s="140"/>
      <c r="L224" s="140"/>
      <c r="M224" s="140"/>
      <c r="N224" s="140"/>
      <c r="X224" s="140"/>
    </row>
    <row r="225" spans="2:24" s="140" customFormat="1" ht="27">
      <c r="B225" s="154" t="s">
        <v>142</v>
      </c>
      <c r="C225" s="137" t="s">
        <v>171</v>
      </c>
      <c r="D225" s="138" t="s">
        <v>214</v>
      </c>
      <c r="E225" s="150" t="s">
        <v>137</v>
      </c>
      <c r="F225" s="155" t="s">
        <v>201</v>
      </c>
      <c r="G225" s="156" t="s">
        <v>135</v>
      </c>
      <c r="H225" s="192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</row>
    <row r="226" spans="2:24" ht="16.5" thickBot="1">
      <c r="B226" s="180" t="s">
        <v>47</v>
      </c>
      <c r="C226" s="127"/>
      <c r="D226" s="16">
        <v>7678650</v>
      </c>
      <c r="E226" s="16">
        <v>7678650</v>
      </c>
      <c r="F226" s="16">
        <v>0</v>
      </c>
      <c r="G226" s="18">
        <f>SUM(D226:E226)</f>
        <v>15357300</v>
      </c>
      <c r="H226" s="195"/>
    </row>
    <row r="227" spans="2:24" ht="16.5" thickBot="1">
      <c r="B227" s="37" t="s">
        <v>141</v>
      </c>
      <c r="C227" s="123"/>
      <c r="D227" s="34">
        <f>SUM(D226)</f>
        <v>7678650</v>
      </c>
      <c r="E227" s="34">
        <f>SUM(E226)</f>
        <v>7678650</v>
      </c>
      <c r="F227" s="34">
        <f>SUM(F226)</f>
        <v>0</v>
      </c>
      <c r="G227" s="27">
        <f>SUM(G226)</f>
        <v>15357300</v>
      </c>
      <c r="H227" s="83"/>
    </row>
    <row r="228" spans="2:24" ht="14.25" thickBot="1">
      <c r="D228" s="59" t="e">
        <f>+D227-#REF!</f>
        <v>#REF!</v>
      </c>
      <c r="E228" s="59" t="e">
        <f>+E227-#REF!</f>
        <v>#REF!</v>
      </c>
      <c r="F228" s="59">
        <v>0</v>
      </c>
      <c r="G228" s="59" t="e">
        <f>+G227-#REF!</f>
        <v>#REF!</v>
      </c>
      <c r="O228" s="140"/>
      <c r="P228" s="140"/>
      <c r="Q228" s="140"/>
      <c r="R228" s="140"/>
      <c r="S228" s="140"/>
      <c r="T228" s="140"/>
      <c r="U228" s="140"/>
      <c r="V228" s="140"/>
      <c r="W228" s="140"/>
    </row>
    <row r="229" spans="2:24" ht="16.5" thickBot="1">
      <c r="B229" s="712" t="s">
        <v>186</v>
      </c>
      <c r="C229" s="713"/>
      <c r="D229" s="713"/>
      <c r="E229" s="713"/>
      <c r="F229" s="713"/>
      <c r="G229" s="714"/>
      <c r="H229" s="187"/>
      <c r="I229" s="140"/>
      <c r="J229" s="140"/>
      <c r="K229" s="140"/>
      <c r="L229" s="140"/>
      <c r="M229" s="140"/>
      <c r="N229" s="140"/>
      <c r="X229" s="140"/>
    </row>
    <row r="230" spans="2:24" s="140" customFormat="1" ht="27">
      <c r="B230" s="152" t="s">
        <v>142</v>
      </c>
      <c r="C230" s="137" t="s">
        <v>171</v>
      </c>
      <c r="D230" s="138" t="s">
        <v>214</v>
      </c>
      <c r="E230" s="153" t="s">
        <v>137</v>
      </c>
      <c r="F230" s="137" t="s">
        <v>201</v>
      </c>
      <c r="G230" s="147" t="s">
        <v>135</v>
      </c>
      <c r="H230" s="188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</row>
    <row r="231" spans="2:24" ht="15.75">
      <c r="B231" s="180" t="s">
        <v>0</v>
      </c>
      <c r="C231" s="128"/>
      <c r="D231" s="2">
        <v>6284155</v>
      </c>
      <c r="E231" s="2">
        <v>6284155</v>
      </c>
      <c r="F231" s="2">
        <v>0</v>
      </c>
      <c r="G231" s="4">
        <f>SUM(D231:E231)</f>
        <v>12568310</v>
      </c>
      <c r="H231" s="73"/>
    </row>
    <row r="232" spans="2:24" ht="15.75">
      <c r="B232" s="180" t="s">
        <v>127</v>
      </c>
      <c r="C232" s="128"/>
      <c r="D232" s="2">
        <v>8752940</v>
      </c>
      <c r="E232" s="2">
        <v>8752940</v>
      </c>
      <c r="F232" s="2">
        <v>0</v>
      </c>
      <c r="G232" s="4">
        <f t="shared" ref="G232:G256" si="36">SUM(D232:E232)</f>
        <v>17505880</v>
      </c>
      <c r="H232" s="73"/>
    </row>
    <row r="233" spans="2:24" ht="15.75">
      <c r="B233" s="180" t="s">
        <v>47</v>
      </c>
      <c r="C233" s="128"/>
      <c r="D233" s="2">
        <v>2759319779.4000001</v>
      </c>
      <c r="E233" s="2">
        <v>2759319779.4000001</v>
      </c>
      <c r="F233" s="2">
        <v>0</v>
      </c>
      <c r="G233" s="4">
        <f t="shared" si="36"/>
        <v>5518639558.8000002</v>
      </c>
      <c r="H233" s="73"/>
    </row>
    <row r="234" spans="2:24" ht="15.75">
      <c r="B234" s="180" t="s">
        <v>155</v>
      </c>
      <c r="C234" s="128"/>
      <c r="D234" s="2">
        <v>747344969</v>
      </c>
      <c r="E234" s="2">
        <v>0</v>
      </c>
      <c r="F234" s="2">
        <v>0</v>
      </c>
      <c r="G234" s="4">
        <f t="shared" si="36"/>
        <v>747344969</v>
      </c>
      <c r="H234" s="73"/>
    </row>
    <row r="235" spans="2:24" ht="15.75">
      <c r="B235" s="180" t="s">
        <v>157</v>
      </c>
      <c r="C235" s="128"/>
      <c r="D235" s="2">
        <v>157772048.5</v>
      </c>
      <c r="E235" s="2">
        <v>368057236.10000002</v>
      </c>
      <c r="F235" s="2">
        <v>0</v>
      </c>
      <c r="G235" s="4">
        <f t="shared" si="36"/>
        <v>525829284.60000002</v>
      </c>
      <c r="H235" s="73"/>
    </row>
    <row r="236" spans="2:24" ht="15.75">
      <c r="B236" s="180" t="s">
        <v>4</v>
      </c>
      <c r="C236" s="128"/>
      <c r="D236" s="2">
        <v>2694480</v>
      </c>
      <c r="E236" s="2">
        <v>2694480</v>
      </c>
      <c r="F236" s="2">
        <v>0</v>
      </c>
      <c r="G236" s="4">
        <f t="shared" si="36"/>
        <v>5388960</v>
      </c>
      <c r="H236" s="73"/>
    </row>
    <row r="237" spans="2:24" ht="15.75">
      <c r="B237" s="180" t="s">
        <v>2</v>
      </c>
      <c r="C237" s="128"/>
      <c r="D237" s="2">
        <v>1391431825</v>
      </c>
      <c r="E237" s="2">
        <v>596327925</v>
      </c>
      <c r="F237" s="2">
        <v>0</v>
      </c>
      <c r="G237" s="4">
        <f t="shared" si="36"/>
        <v>1987759750</v>
      </c>
      <c r="H237" s="73"/>
    </row>
    <row r="238" spans="2:24" ht="15.75">
      <c r="B238" s="180" t="s">
        <v>163</v>
      </c>
      <c r="C238" s="128"/>
      <c r="D238" s="2">
        <v>54004492.969999999</v>
      </c>
      <c r="E238" s="2">
        <v>56365781</v>
      </c>
      <c r="F238" s="2">
        <v>0</v>
      </c>
      <c r="G238" s="4">
        <f t="shared" si="36"/>
        <v>110370273.97</v>
      </c>
      <c r="H238" s="73"/>
    </row>
    <row r="239" spans="2:24" ht="15.75">
      <c r="B239" s="180" t="s">
        <v>69</v>
      </c>
      <c r="C239" s="128"/>
      <c r="D239" s="2">
        <v>30665505.350000001</v>
      </c>
      <c r="E239" s="2">
        <v>0</v>
      </c>
      <c r="F239" s="2">
        <v>0</v>
      </c>
      <c r="G239" s="4">
        <f t="shared" si="36"/>
        <v>30665505.350000001</v>
      </c>
      <c r="H239" s="73"/>
    </row>
    <row r="240" spans="2:24" ht="15.75">
      <c r="B240" s="180" t="s">
        <v>3</v>
      </c>
      <c r="C240" s="128"/>
      <c r="D240" s="2">
        <v>3249539</v>
      </c>
      <c r="E240" s="2">
        <v>0</v>
      </c>
      <c r="F240" s="2">
        <v>0</v>
      </c>
      <c r="G240" s="4">
        <f t="shared" si="36"/>
        <v>3249539</v>
      </c>
      <c r="H240" s="73"/>
    </row>
    <row r="241" spans="2:8" ht="15.75">
      <c r="B241" s="180" t="s">
        <v>6</v>
      </c>
      <c r="C241" s="128"/>
      <c r="D241" s="2">
        <v>4751766</v>
      </c>
      <c r="E241" s="2">
        <v>0</v>
      </c>
      <c r="F241" s="2">
        <v>0</v>
      </c>
      <c r="G241" s="4">
        <f t="shared" si="36"/>
        <v>4751766</v>
      </c>
      <c r="H241" s="73"/>
    </row>
    <row r="242" spans="2:8" ht="15.75">
      <c r="B242" s="180" t="s">
        <v>169</v>
      </c>
      <c r="C242" s="128"/>
      <c r="D242" s="2">
        <v>41529171</v>
      </c>
      <c r="E242" s="2">
        <v>41529171</v>
      </c>
      <c r="F242" s="2">
        <v>0</v>
      </c>
      <c r="G242" s="4">
        <f t="shared" si="36"/>
        <v>83058342</v>
      </c>
      <c r="H242" s="73"/>
    </row>
    <row r="243" spans="2:8" ht="15.75">
      <c r="B243" s="180" t="s">
        <v>159</v>
      </c>
      <c r="C243" s="128"/>
      <c r="D243" s="2">
        <v>65874879</v>
      </c>
      <c r="E243" s="2">
        <v>65874879</v>
      </c>
      <c r="F243" s="2">
        <v>0</v>
      </c>
      <c r="G243" s="4">
        <f t="shared" si="36"/>
        <v>131749758</v>
      </c>
      <c r="H243" s="73"/>
    </row>
    <row r="244" spans="2:8" ht="15.75">
      <c r="B244" s="180" t="s">
        <v>162</v>
      </c>
      <c r="C244" s="128"/>
      <c r="D244" s="2">
        <v>117785273</v>
      </c>
      <c r="E244" s="2">
        <v>0</v>
      </c>
      <c r="F244" s="2">
        <v>0</v>
      </c>
      <c r="G244" s="4">
        <f t="shared" si="36"/>
        <v>117785273</v>
      </c>
      <c r="H244" s="73"/>
    </row>
    <row r="245" spans="2:8" ht="15.75">
      <c r="B245" s="180" t="s">
        <v>160</v>
      </c>
      <c r="C245" s="128"/>
      <c r="D245" s="2">
        <v>267835179</v>
      </c>
      <c r="E245" s="2">
        <v>401753109</v>
      </c>
      <c r="F245" s="2">
        <v>0</v>
      </c>
      <c r="G245" s="4">
        <f t="shared" si="36"/>
        <v>669588288</v>
      </c>
      <c r="H245" s="73"/>
    </row>
    <row r="246" spans="2:8" ht="15.75">
      <c r="B246" s="180" t="s">
        <v>8</v>
      </c>
      <c r="C246" s="128"/>
      <c r="D246" s="2">
        <v>17619396</v>
      </c>
      <c r="E246" s="2">
        <v>7551170</v>
      </c>
      <c r="F246" s="2">
        <v>0</v>
      </c>
      <c r="G246" s="4">
        <f t="shared" si="36"/>
        <v>25170566</v>
      </c>
      <c r="H246" s="73"/>
    </row>
    <row r="247" spans="2:8" ht="15.75">
      <c r="B247" s="180" t="s">
        <v>7</v>
      </c>
      <c r="C247" s="128"/>
      <c r="D247" s="2">
        <v>2420000</v>
      </c>
      <c r="E247" s="2">
        <v>0</v>
      </c>
      <c r="F247" s="2">
        <v>0</v>
      </c>
      <c r="G247" s="4">
        <f t="shared" si="36"/>
        <v>2420000</v>
      </c>
      <c r="H247" s="73"/>
    </row>
    <row r="248" spans="2:8" ht="15.75">
      <c r="B248" s="180" t="s">
        <v>167</v>
      </c>
      <c r="C248" s="128"/>
      <c r="D248" s="2">
        <v>8528466</v>
      </c>
      <c r="E248" s="2">
        <v>0</v>
      </c>
      <c r="F248" s="2">
        <v>0</v>
      </c>
      <c r="G248" s="4">
        <f t="shared" si="36"/>
        <v>8528466</v>
      </c>
      <c r="H248" s="73"/>
    </row>
    <row r="249" spans="2:8" ht="15.75">
      <c r="B249" s="180" t="s">
        <v>5</v>
      </c>
      <c r="C249" s="128"/>
      <c r="D249" s="2">
        <v>12875000</v>
      </c>
      <c r="E249" s="2">
        <v>12875000</v>
      </c>
      <c r="F249" s="2">
        <v>0</v>
      </c>
      <c r="G249" s="4">
        <f t="shared" si="36"/>
        <v>25750000</v>
      </c>
      <c r="H249" s="73"/>
    </row>
    <row r="250" spans="2:8" ht="15.75">
      <c r="B250" s="180" t="s">
        <v>166</v>
      </c>
      <c r="C250" s="128"/>
      <c r="D250" s="2">
        <v>28290600.48</v>
      </c>
      <c r="E250" s="2">
        <v>32431200</v>
      </c>
      <c r="F250" s="2">
        <v>0</v>
      </c>
      <c r="G250" s="4">
        <f t="shared" si="36"/>
        <v>60721800.480000004</v>
      </c>
      <c r="H250" s="73"/>
    </row>
    <row r="251" spans="2:8" ht="15.75">
      <c r="B251" s="180" t="s">
        <v>84</v>
      </c>
      <c r="C251" s="128"/>
      <c r="D251" s="2">
        <v>9111884.7400000002</v>
      </c>
      <c r="E251" s="2">
        <v>0</v>
      </c>
      <c r="F251" s="2">
        <v>0</v>
      </c>
      <c r="G251" s="4">
        <f t="shared" si="36"/>
        <v>9111884.7400000002</v>
      </c>
      <c r="H251" s="73"/>
    </row>
    <row r="252" spans="2:8" ht="15.75">
      <c r="B252" s="180" t="s">
        <v>146</v>
      </c>
      <c r="C252" s="128"/>
      <c r="D252" s="2">
        <v>27171259.800000001</v>
      </c>
      <c r="E252" s="2">
        <v>0</v>
      </c>
      <c r="F252" s="2">
        <v>0</v>
      </c>
      <c r="G252" s="4">
        <f t="shared" si="36"/>
        <v>27171259.800000001</v>
      </c>
      <c r="H252" s="73"/>
    </row>
    <row r="253" spans="2:8" ht="15.75">
      <c r="B253" s="180" t="s">
        <v>100</v>
      </c>
      <c r="C253" s="128"/>
      <c r="D253" s="2">
        <v>20900000</v>
      </c>
      <c r="E253" s="2">
        <v>0</v>
      </c>
      <c r="F253" s="2">
        <v>0</v>
      </c>
      <c r="G253" s="4">
        <f t="shared" si="36"/>
        <v>20900000</v>
      </c>
      <c r="H253" s="73"/>
    </row>
    <row r="254" spans="2:8" ht="15.75">
      <c r="B254" s="180" t="s">
        <v>148</v>
      </c>
      <c r="C254" s="128"/>
      <c r="D254" s="2">
        <v>84099856.700000003</v>
      </c>
      <c r="E254" s="2">
        <v>336399425</v>
      </c>
      <c r="F254" s="2">
        <v>0</v>
      </c>
      <c r="G254" s="4">
        <f t="shared" si="36"/>
        <v>420499281.69999999</v>
      </c>
      <c r="H254" s="73"/>
    </row>
    <row r="255" spans="2:8" ht="15.75">
      <c r="B255" s="180" t="s">
        <v>147</v>
      </c>
      <c r="C255" s="128"/>
      <c r="D255" s="2">
        <v>519042610</v>
      </c>
      <c r="E255" s="2">
        <v>244787698</v>
      </c>
      <c r="F255" s="2">
        <v>0</v>
      </c>
      <c r="G255" s="4">
        <f t="shared" si="36"/>
        <v>763830308</v>
      </c>
      <c r="H255" s="73"/>
    </row>
    <row r="256" spans="2:8" ht="16.5" thickBot="1">
      <c r="B256" s="180" t="s">
        <v>1</v>
      </c>
      <c r="C256" s="129"/>
      <c r="D256" s="5">
        <v>26460000</v>
      </c>
      <c r="E256" s="5">
        <v>11340000</v>
      </c>
      <c r="F256" s="5">
        <v>0</v>
      </c>
      <c r="G256" s="6">
        <f t="shared" si="36"/>
        <v>37800000</v>
      </c>
      <c r="H256" s="73"/>
    </row>
    <row r="257" spans="2:24" ht="16.5" thickBot="1">
      <c r="B257" s="37" t="s">
        <v>141</v>
      </c>
      <c r="C257" s="123"/>
      <c r="D257" s="34">
        <f>SUM(D231:D256)</f>
        <v>6415815075.9399996</v>
      </c>
      <c r="E257" s="34">
        <f>SUM(E231:E256)</f>
        <v>4952343948.5</v>
      </c>
      <c r="F257" s="34">
        <f>SUM(F231:F256)</f>
        <v>0</v>
      </c>
      <c r="G257" s="27">
        <f>SUM(G231:G256)</f>
        <v>11368159024.440001</v>
      </c>
      <c r="H257" s="83"/>
    </row>
    <row r="258" spans="2:24" ht="14.25" thickBot="1">
      <c r="D258" s="59" t="e">
        <f>+D257-#REF!</f>
        <v>#REF!</v>
      </c>
      <c r="E258" s="59" t="e">
        <f>+E257-#REF!</f>
        <v>#REF!</v>
      </c>
      <c r="F258" s="59">
        <v>0</v>
      </c>
      <c r="G258" s="59" t="e">
        <f>+G257-#REF!</f>
        <v>#REF!</v>
      </c>
      <c r="O258" s="140"/>
      <c r="P258" s="140"/>
      <c r="Q258" s="140"/>
      <c r="R258" s="140"/>
      <c r="S258" s="140"/>
      <c r="T258" s="140"/>
      <c r="U258" s="140"/>
      <c r="V258" s="140"/>
      <c r="W258" s="140"/>
    </row>
    <row r="259" spans="2:24" ht="16.5" thickBot="1">
      <c r="B259" s="712" t="s">
        <v>198</v>
      </c>
      <c r="C259" s="713"/>
      <c r="D259" s="713"/>
      <c r="E259" s="713"/>
      <c r="F259" s="713"/>
      <c r="G259" s="714"/>
      <c r="H259" s="187"/>
      <c r="I259" s="140"/>
      <c r="J259" s="140"/>
      <c r="K259" s="140"/>
      <c r="L259" s="140"/>
      <c r="M259" s="140"/>
      <c r="N259" s="140"/>
      <c r="X259" s="140"/>
    </row>
    <row r="260" spans="2:24" s="140" customFormat="1" ht="27">
      <c r="B260" s="152" t="s">
        <v>142</v>
      </c>
      <c r="C260" s="137" t="s">
        <v>171</v>
      </c>
      <c r="D260" s="138" t="s">
        <v>214</v>
      </c>
      <c r="E260" s="153" t="s">
        <v>137</v>
      </c>
      <c r="F260" s="137" t="s">
        <v>201</v>
      </c>
      <c r="G260" s="147" t="s">
        <v>135</v>
      </c>
      <c r="H260" s="188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</row>
    <row r="261" spans="2:24" ht="15.75">
      <c r="B261" s="180" t="s">
        <v>207</v>
      </c>
      <c r="C261" s="128"/>
      <c r="D261" s="2">
        <v>26340000</v>
      </c>
      <c r="E261" s="2">
        <v>105360000</v>
      </c>
      <c r="F261" s="2">
        <v>0</v>
      </c>
      <c r="G261" s="4">
        <f>SUM(D261:E261)</f>
        <v>131700000</v>
      </c>
      <c r="H261" s="73"/>
    </row>
    <row r="262" spans="2:24" ht="15.75">
      <c r="B262" s="180" t="s">
        <v>9</v>
      </c>
      <c r="C262" s="128"/>
      <c r="D262" s="2">
        <v>33660158</v>
      </c>
      <c r="E262" s="2">
        <v>14425782</v>
      </c>
      <c r="F262" s="2">
        <v>0</v>
      </c>
      <c r="G262" s="4">
        <f>SUM(D262:E262)</f>
        <v>48085940</v>
      </c>
      <c r="H262" s="73"/>
    </row>
    <row r="263" spans="2:24" ht="15.75">
      <c r="B263" s="180" t="s">
        <v>47</v>
      </c>
      <c r="C263" s="128"/>
      <c r="D263" s="2">
        <v>192529708</v>
      </c>
      <c r="E263" s="2">
        <v>192529708</v>
      </c>
      <c r="F263" s="2">
        <v>0</v>
      </c>
      <c r="G263" s="4">
        <f>SUM(D263:E263)</f>
        <v>385059416</v>
      </c>
      <c r="H263" s="73"/>
    </row>
    <row r="264" spans="2:24" ht="15.75">
      <c r="B264" s="180" t="s">
        <v>157</v>
      </c>
      <c r="C264" s="128"/>
      <c r="D264" s="2">
        <v>51500857</v>
      </c>
      <c r="E264" s="2">
        <v>120168666</v>
      </c>
      <c r="F264" s="2">
        <v>0</v>
      </c>
      <c r="G264" s="4">
        <f>SUM(D264:E264)</f>
        <v>171669523</v>
      </c>
      <c r="H264" s="73"/>
    </row>
    <row r="265" spans="2:24" ht="16.5" thickBot="1">
      <c r="B265" s="180" t="s">
        <v>69</v>
      </c>
      <c r="C265" s="129"/>
      <c r="D265" s="5">
        <v>5580308</v>
      </c>
      <c r="E265" s="5">
        <v>0</v>
      </c>
      <c r="F265" s="5">
        <v>0</v>
      </c>
      <c r="G265" s="6">
        <f>SUM(D265:E265)</f>
        <v>5580308</v>
      </c>
      <c r="H265" s="73"/>
    </row>
    <row r="266" spans="2:24" ht="16.5" thickBot="1">
      <c r="B266" s="37" t="s">
        <v>141</v>
      </c>
      <c r="C266" s="123"/>
      <c r="D266" s="34">
        <f>SUM(D261:D265)</f>
        <v>309611031</v>
      </c>
      <c r="E266" s="34">
        <f>SUM(E261:E265)</f>
        <v>432484156</v>
      </c>
      <c r="F266" s="34">
        <f>SUM(F261:F265)</f>
        <v>0</v>
      </c>
      <c r="G266" s="27">
        <f>SUM(G261:G265)</f>
        <v>742095187</v>
      </c>
      <c r="H266" s="83"/>
    </row>
    <row r="267" spans="2:24" ht="14.25" thickBot="1">
      <c r="D267" s="59" t="e">
        <f>+D266-#REF!</f>
        <v>#REF!</v>
      </c>
      <c r="E267" s="59" t="e">
        <f>+E266-#REF!</f>
        <v>#REF!</v>
      </c>
      <c r="F267" s="59">
        <v>0</v>
      </c>
      <c r="G267" s="59" t="e">
        <f>+G266-#REF!</f>
        <v>#REF!</v>
      </c>
      <c r="O267" s="140"/>
      <c r="P267" s="140"/>
      <c r="Q267" s="140"/>
      <c r="R267" s="140"/>
      <c r="S267" s="140"/>
      <c r="T267" s="140"/>
      <c r="U267" s="140"/>
      <c r="V267" s="140"/>
      <c r="W267" s="140"/>
    </row>
    <row r="268" spans="2:24" ht="16.5" thickBot="1">
      <c r="B268" s="718" t="s">
        <v>199</v>
      </c>
      <c r="C268" s="719"/>
      <c r="D268" s="719"/>
      <c r="E268" s="719"/>
      <c r="F268" s="719"/>
      <c r="G268" s="720"/>
      <c r="H268" s="191"/>
      <c r="I268" s="140"/>
      <c r="J268" s="140"/>
      <c r="K268" s="140"/>
      <c r="L268" s="140"/>
      <c r="M268" s="140"/>
      <c r="N268" s="140"/>
      <c r="X268" s="140"/>
    </row>
    <row r="269" spans="2:24" s="140" customFormat="1" ht="27">
      <c r="B269" s="154" t="s">
        <v>142</v>
      </c>
      <c r="C269" s="137" t="s">
        <v>171</v>
      </c>
      <c r="D269" s="138" t="s">
        <v>214</v>
      </c>
      <c r="E269" s="150" t="s">
        <v>137</v>
      </c>
      <c r="F269" s="155" t="s">
        <v>201</v>
      </c>
      <c r="G269" s="156" t="s">
        <v>135</v>
      </c>
      <c r="H269" s="192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</row>
    <row r="270" spans="2:24" ht="15.75">
      <c r="B270" s="180" t="s">
        <v>9</v>
      </c>
      <c r="C270" s="130"/>
      <c r="D270" s="14">
        <v>23247180</v>
      </c>
      <c r="E270" s="14">
        <v>9963076.5</v>
      </c>
      <c r="F270" s="14">
        <v>0</v>
      </c>
      <c r="G270" s="15">
        <f>SUM(D270:E270)</f>
        <v>33210256.5</v>
      </c>
      <c r="H270" s="185"/>
    </row>
    <row r="271" spans="2:24" ht="15.75">
      <c r="B271" s="180" t="s">
        <v>10</v>
      </c>
      <c r="C271" s="130"/>
      <c r="D271" s="14">
        <v>15872300</v>
      </c>
      <c r="E271" s="14">
        <v>0</v>
      </c>
      <c r="F271" s="14">
        <v>0</v>
      </c>
      <c r="G271" s="15">
        <f t="shared" ref="G271:G291" si="37">SUM(D271:E271)</f>
        <v>15872300</v>
      </c>
      <c r="H271" s="185"/>
    </row>
    <row r="272" spans="2:24" ht="15.75">
      <c r="B272" s="180" t="s">
        <v>47</v>
      </c>
      <c r="C272" s="130"/>
      <c r="D272" s="14">
        <v>691171479</v>
      </c>
      <c r="E272" s="14">
        <v>691171479</v>
      </c>
      <c r="F272" s="14">
        <v>0</v>
      </c>
      <c r="G272" s="15">
        <f t="shared" si="37"/>
        <v>1382342958</v>
      </c>
      <c r="H272" s="185"/>
    </row>
    <row r="273" spans="2:8" ht="15.75">
      <c r="B273" s="180" t="s">
        <v>155</v>
      </c>
      <c r="C273" s="130"/>
      <c r="D273" s="14">
        <v>951033354.69999993</v>
      </c>
      <c r="E273" s="14">
        <v>0</v>
      </c>
      <c r="F273" s="14">
        <v>0</v>
      </c>
      <c r="G273" s="15">
        <f t="shared" si="37"/>
        <v>951033354.69999993</v>
      </c>
      <c r="H273" s="185"/>
    </row>
    <row r="274" spans="2:8" ht="15.75">
      <c r="B274" s="180" t="s">
        <v>157</v>
      </c>
      <c r="C274" s="130"/>
      <c r="D274" s="14">
        <v>3494024</v>
      </c>
      <c r="E274" s="14">
        <v>8152723</v>
      </c>
      <c r="F274" s="14">
        <v>0</v>
      </c>
      <c r="G274" s="15">
        <f t="shared" si="37"/>
        <v>11646747</v>
      </c>
      <c r="H274" s="185"/>
    </row>
    <row r="275" spans="2:8" ht="15.75">
      <c r="B275" s="180" t="s">
        <v>163</v>
      </c>
      <c r="C275" s="130"/>
      <c r="D275" s="14">
        <v>5317163.3</v>
      </c>
      <c r="E275" s="14">
        <v>7183720.2999999998</v>
      </c>
      <c r="F275" s="14">
        <v>0</v>
      </c>
      <c r="G275" s="15">
        <f t="shared" si="37"/>
        <v>12500883.6</v>
      </c>
      <c r="H275" s="185"/>
    </row>
    <row r="276" spans="2:8" ht="15.75">
      <c r="B276" s="180" t="s">
        <v>69</v>
      </c>
      <c r="C276" s="130"/>
      <c r="D276" s="14">
        <v>38396725.600000001</v>
      </c>
      <c r="E276" s="14">
        <v>0</v>
      </c>
      <c r="F276" s="14">
        <v>0</v>
      </c>
      <c r="G276" s="15">
        <f t="shared" si="37"/>
        <v>38396725.600000001</v>
      </c>
      <c r="H276" s="185"/>
    </row>
    <row r="277" spans="2:8" ht="15.75">
      <c r="B277" s="180" t="s">
        <v>11</v>
      </c>
      <c r="C277" s="130"/>
      <c r="D277" s="14">
        <v>29085433</v>
      </c>
      <c r="E277" s="14">
        <v>0</v>
      </c>
      <c r="F277" s="14">
        <v>0</v>
      </c>
      <c r="G277" s="15">
        <f t="shared" si="37"/>
        <v>29085433</v>
      </c>
      <c r="H277" s="185"/>
    </row>
    <row r="278" spans="2:8" ht="15.75">
      <c r="B278" s="180" t="s">
        <v>169</v>
      </c>
      <c r="C278" s="130"/>
      <c r="D278" s="14">
        <v>14559050</v>
      </c>
      <c r="E278" s="14">
        <v>14559050</v>
      </c>
      <c r="F278" s="14">
        <v>0</v>
      </c>
      <c r="G278" s="15">
        <f t="shared" si="37"/>
        <v>29118100</v>
      </c>
      <c r="H278" s="185"/>
    </row>
    <row r="279" spans="2:8" ht="15.75">
      <c r="B279" s="180" t="s">
        <v>159</v>
      </c>
      <c r="C279" s="130"/>
      <c r="D279" s="14">
        <v>86757262</v>
      </c>
      <c r="E279" s="14">
        <v>100306315.40000001</v>
      </c>
      <c r="F279" s="14">
        <v>0</v>
      </c>
      <c r="G279" s="15">
        <f t="shared" si="37"/>
        <v>187063577.40000001</v>
      </c>
      <c r="H279" s="185"/>
    </row>
    <row r="280" spans="2:8" ht="15.75">
      <c r="B280" s="180" t="s">
        <v>162</v>
      </c>
      <c r="C280" s="130"/>
      <c r="D280" s="14">
        <v>62589527.599999994</v>
      </c>
      <c r="E280" s="14">
        <v>0</v>
      </c>
      <c r="F280" s="14">
        <v>0</v>
      </c>
      <c r="G280" s="15">
        <f t="shared" si="37"/>
        <v>62589527.599999994</v>
      </c>
      <c r="H280" s="185"/>
    </row>
    <row r="281" spans="2:8" ht="15.75">
      <c r="B281" s="180" t="s">
        <v>160</v>
      </c>
      <c r="C281" s="130"/>
      <c r="D281" s="14">
        <v>4734868.5</v>
      </c>
      <c r="E281" s="14">
        <v>7102303.2000000002</v>
      </c>
      <c r="F281" s="14">
        <v>0</v>
      </c>
      <c r="G281" s="15">
        <f t="shared" si="37"/>
        <v>11837171.699999999</v>
      </c>
      <c r="H281" s="185"/>
    </row>
    <row r="282" spans="2:8" ht="15.75">
      <c r="B282" s="180" t="s">
        <v>5</v>
      </c>
      <c r="C282" s="130"/>
      <c r="D282" s="14">
        <v>18674854</v>
      </c>
      <c r="E282" s="14">
        <v>18674854</v>
      </c>
      <c r="F282" s="14">
        <v>0</v>
      </c>
      <c r="G282" s="15">
        <f t="shared" si="37"/>
        <v>37349708</v>
      </c>
      <c r="H282" s="185"/>
    </row>
    <row r="283" spans="2:8" ht="15.75">
      <c r="B283" s="180" t="s">
        <v>166</v>
      </c>
      <c r="C283" s="130"/>
      <c r="D283" s="14">
        <v>4087078</v>
      </c>
      <c r="E283" s="14">
        <v>4908370.5</v>
      </c>
      <c r="F283" s="14">
        <v>0</v>
      </c>
      <c r="G283" s="15">
        <f t="shared" si="37"/>
        <v>8995448.5</v>
      </c>
      <c r="H283" s="185"/>
    </row>
    <row r="284" spans="2:8" ht="15.75">
      <c r="B284" s="180" t="s">
        <v>12</v>
      </c>
      <c r="C284" s="130"/>
      <c r="D284" s="14">
        <v>13647500</v>
      </c>
      <c r="E284" s="14">
        <v>0</v>
      </c>
      <c r="F284" s="14">
        <v>0</v>
      </c>
      <c r="G284" s="15">
        <f t="shared" si="37"/>
        <v>13647500</v>
      </c>
      <c r="H284" s="185"/>
    </row>
    <row r="285" spans="2:8" ht="15.75">
      <c r="B285" s="180" t="s">
        <v>129</v>
      </c>
      <c r="C285" s="130"/>
      <c r="D285" s="14">
        <v>68290</v>
      </c>
      <c r="E285" s="14">
        <v>123345</v>
      </c>
      <c r="F285" s="14">
        <v>0</v>
      </c>
      <c r="G285" s="15">
        <f t="shared" si="37"/>
        <v>191635</v>
      </c>
      <c r="H285" s="185"/>
    </row>
    <row r="286" spans="2:8" ht="15.75">
      <c r="B286" s="180" t="s">
        <v>148</v>
      </c>
      <c r="C286" s="130"/>
      <c r="D286" s="14">
        <v>70642846.799999997</v>
      </c>
      <c r="E286" s="14">
        <v>282571380.5</v>
      </c>
      <c r="F286" s="14">
        <v>0</v>
      </c>
      <c r="G286" s="15">
        <f t="shared" si="37"/>
        <v>353214227.30000001</v>
      </c>
      <c r="H286" s="185"/>
    </row>
    <row r="287" spans="2:8" ht="15.75">
      <c r="B287" s="180" t="s">
        <v>13</v>
      </c>
      <c r="C287" s="130"/>
      <c r="D287" s="14">
        <v>1119761.8</v>
      </c>
      <c r="E287" s="14">
        <v>479898</v>
      </c>
      <c r="F287" s="14">
        <v>0</v>
      </c>
      <c r="G287" s="15">
        <f t="shared" si="37"/>
        <v>1599659.8</v>
      </c>
      <c r="H287" s="185"/>
    </row>
    <row r="288" spans="2:8" ht="15.75">
      <c r="B288" s="180" t="s">
        <v>147</v>
      </c>
      <c r="C288" s="130"/>
      <c r="D288" s="14">
        <v>163039853.30000001</v>
      </c>
      <c r="E288" s="14">
        <v>95681270.800000012</v>
      </c>
      <c r="F288" s="14">
        <v>0</v>
      </c>
      <c r="G288" s="15">
        <f t="shared" si="37"/>
        <v>258721124.10000002</v>
      </c>
      <c r="H288" s="185"/>
    </row>
    <row r="289" spans="2:24" ht="15.75">
      <c r="B289" s="180" t="s">
        <v>75</v>
      </c>
      <c r="C289" s="130"/>
      <c r="D289" s="14">
        <v>169470</v>
      </c>
      <c r="E289" s="14">
        <v>72630</v>
      </c>
      <c r="F289" s="14">
        <v>0</v>
      </c>
      <c r="G289" s="15">
        <f t="shared" si="37"/>
        <v>242100</v>
      </c>
      <c r="H289" s="185"/>
    </row>
    <row r="290" spans="2:24" ht="15.75">
      <c r="B290" s="180" t="s">
        <v>185</v>
      </c>
      <c r="C290" s="130"/>
      <c r="D290" s="14">
        <v>52479</v>
      </c>
      <c r="E290" s="14">
        <v>22490.5</v>
      </c>
      <c r="F290" s="14">
        <v>0</v>
      </c>
      <c r="G290" s="15">
        <f t="shared" si="37"/>
        <v>74969.5</v>
      </c>
      <c r="H290" s="185"/>
    </row>
    <row r="291" spans="2:24" ht="16.5" thickBot="1">
      <c r="B291" s="180" t="s">
        <v>1</v>
      </c>
      <c r="C291" s="131"/>
      <c r="D291" s="16">
        <v>8530903</v>
      </c>
      <c r="E291" s="16">
        <v>3656101</v>
      </c>
      <c r="F291" s="16">
        <v>0</v>
      </c>
      <c r="G291" s="17">
        <f t="shared" si="37"/>
        <v>12187004</v>
      </c>
      <c r="H291" s="185"/>
    </row>
    <row r="292" spans="2:24" ht="16.5" thickBot="1">
      <c r="B292" s="37" t="s">
        <v>141</v>
      </c>
      <c r="C292" s="123"/>
      <c r="D292" s="34">
        <f>SUM(D270:D291)</f>
        <v>2206291403.5999994</v>
      </c>
      <c r="E292" s="34">
        <f>SUM(E270:E291)</f>
        <v>1244629007.7</v>
      </c>
      <c r="F292" s="34">
        <v>0</v>
      </c>
      <c r="G292" s="27">
        <f>SUM(G270:G291)</f>
        <v>3450920411.2999997</v>
      </c>
      <c r="H292" s="83"/>
    </row>
    <row r="293" spans="2:24" ht="14.25" thickBot="1">
      <c r="D293" s="59" t="e">
        <f>+D292-#REF!</f>
        <v>#REF!</v>
      </c>
      <c r="E293" s="59" t="e">
        <f>+E292-#REF!</f>
        <v>#REF!</v>
      </c>
      <c r="F293" s="59">
        <v>0</v>
      </c>
      <c r="G293" s="59" t="e">
        <f>+G292-#REF!</f>
        <v>#REF!</v>
      </c>
    </row>
    <row r="294" spans="2:24" ht="16.5" thickBot="1">
      <c r="B294" s="721" t="s">
        <v>184</v>
      </c>
      <c r="C294" s="722"/>
      <c r="D294" s="722"/>
      <c r="E294" s="722"/>
      <c r="F294" s="722"/>
      <c r="G294" s="723"/>
      <c r="H294" s="76"/>
    </row>
    <row r="295" spans="2:24" ht="27">
      <c r="B295" s="22" t="s">
        <v>142</v>
      </c>
      <c r="C295" s="137" t="s">
        <v>171</v>
      </c>
      <c r="D295" s="25" t="s">
        <v>214</v>
      </c>
      <c r="E295" s="23" t="s">
        <v>137</v>
      </c>
      <c r="F295" s="24" t="s">
        <v>201</v>
      </c>
      <c r="G295" s="25" t="s">
        <v>135</v>
      </c>
      <c r="H295" s="196"/>
    </row>
    <row r="296" spans="2:24" ht="15.75">
      <c r="B296" s="29" t="s">
        <v>9</v>
      </c>
      <c r="C296" s="1"/>
      <c r="D296" s="2">
        <v>1857283</v>
      </c>
      <c r="E296" s="2">
        <v>1857283</v>
      </c>
      <c r="F296" s="2">
        <v>0</v>
      </c>
      <c r="G296" s="4">
        <f>SUM(D296:F296)</f>
        <v>3714566</v>
      </c>
      <c r="H296" s="73"/>
    </row>
    <row r="297" spans="2:24" ht="16.5" thickBot="1">
      <c r="B297" s="177" t="s">
        <v>141</v>
      </c>
      <c r="C297" s="178"/>
      <c r="D297" s="77">
        <f>+D296</f>
        <v>1857283</v>
      </c>
      <c r="E297" s="77">
        <f>+E296</f>
        <v>1857283</v>
      </c>
      <c r="F297" s="77">
        <f>+F296</f>
        <v>0</v>
      </c>
      <c r="G297" s="78">
        <f>+G296</f>
        <v>3714566</v>
      </c>
      <c r="H297" s="83"/>
    </row>
    <row r="298" spans="2:24" ht="14.25" thickBot="1">
      <c r="D298" s="38" t="e">
        <f>+D297-#REF!</f>
        <v>#REF!</v>
      </c>
      <c r="E298" s="38" t="e">
        <f>+E297-#REF!</f>
        <v>#REF!</v>
      </c>
      <c r="F298" s="38">
        <v>0</v>
      </c>
      <c r="G298" s="38" t="e">
        <f>+G297-#REF!</f>
        <v>#REF!</v>
      </c>
      <c r="O298" s="140"/>
      <c r="P298" s="140"/>
      <c r="Q298" s="140"/>
      <c r="R298" s="140"/>
      <c r="S298" s="140"/>
      <c r="T298" s="140"/>
      <c r="U298" s="140"/>
      <c r="V298" s="140"/>
      <c r="W298" s="140"/>
    </row>
    <row r="299" spans="2:24" ht="16.5" thickBot="1">
      <c r="B299" s="712" t="s">
        <v>183</v>
      </c>
      <c r="C299" s="713"/>
      <c r="D299" s="713"/>
      <c r="E299" s="713"/>
      <c r="F299" s="713"/>
      <c r="G299" s="714"/>
      <c r="H299" s="187"/>
      <c r="I299" s="140"/>
      <c r="J299" s="140"/>
      <c r="K299" s="140"/>
      <c r="L299" s="140"/>
      <c r="M299" s="140"/>
      <c r="N299" s="140"/>
      <c r="X299" s="140"/>
    </row>
    <row r="300" spans="2:24" s="140" customFormat="1" ht="27">
      <c r="B300" s="152" t="s">
        <v>142</v>
      </c>
      <c r="C300" s="137" t="s">
        <v>171</v>
      </c>
      <c r="D300" s="138" t="s">
        <v>214</v>
      </c>
      <c r="E300" s="153" t="s">
        <v>137</v>
      </c>
      <c r="F300" s="137" t="s">
        <v>201</v>
      </c>
      <c r="G300" s="138" t="s">
        <v>135</v>
      </c>
      <c r="H300" s="188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</row>
    <row r="301" spans="2:24" ht="15.75">
      <c r="B301" s="39" t="s">
        <v>32</v>
      </c>
      <c r="C301" s="132"/>
      <c r="D301" s="2">
        <v>25630337</v>
      </c>
      <c r="E301" s="2">
        <v>25630337</v>
      </c>
      <c r="F301" s="2">
        <v>0</v>
      </c>
      <c r="G301" s="4">
        <f>SUM(D301:E301)</f>
        <v>51260674</v>
      </c>
      <c r="H301" s="73"/>
    </row>
    <row r="302" spans="2:24" ht="15.75">
      <c r="B302" s="39" t="s">
        <v>28</v>
      </c>
      <c r="C302" s="132"/>
      <c r="D302" s="2">
        <v>17269237.5</v>
      </c>
      <c r="E302" s="2">
        <v>0</v>
      </c>
      <c r="F302" s="2">
        <v>0</v>
      </c>
      <c r="G302" s="4">
        <f t="shared" ref="G302:G348" si="38">SUM(D302:E302)</f>
        <v>17269237.5</v>
      </c>
      <c r="H302" s="73"/>
    </row>
    <row r="303" spans="2:24" ht="15.75">
      <c r="B303" s="30" t="s">
        <v>178</v>
      </c>
      <c r="C303" s="112"/>
      <c r="D303" s="2">
        <v>16564975</v>
      </c>
      <c r="E303" s="2">
        <v>0</v>
      </c>
      <c r="F303" s="2">
        <v>0</v>
      </c>
      <c r="G303" s="4">
        <f t="shared" si="38"/>
        <v>16564975</v>
      </c>
      <c r="H303" s="73"/>
    </row>
    <row r="304" spans="2:24" ht="15.75">
      <c r="B304" s="39" t="s">
        <v>30</v>
      </c>
      <c r="C304" s="132"/>
      <c r="D304" s="2">
        <v>88659727.150000006</v>
      </c>
      <c r="E304" s="2">
        <v>0</v>
      </c>
      <c r="F304" s="2">
        <v>0</v>
      </c>
      <c r="G304" s="4">
        <f t="shared" si="38"/>
        <v>88659727.150000006</v>
      </c>
      <c r="H304" s="73"/>
    </row>
    <row r="305" spans="2:8" ht="15.75">
      <c r="B305" s="180" t="s">
        <v>47</v>
      </c>
      <c r="C305" s="112"/>
      <c r="D305" s="2">
        <v>2738957349.5589995</v>
      </c>
      <c r="E305" s="2">
        <v>2738957349.0589995</v>
      </c>
      <c r="F305" s="2">
        <v>0</v>
      </c>
      <c r="G305" s="4">
        <f t="shared" si="38"/>
        <v>5477914698.6179991</v>
      </c>
      <c r="H305" s="73"/>
    </row>
    <row r="306" spans="2:8" ht="15.75">
      <c r="B306" s="29" t="s">
        <v>179</v>
      </c>
      <c r="C306" s="111"/>
      <c r="D306" s="2">
        <v>6344028</v>
      </c>
      <c r="E306" s="2">
        <v>6344028</v>
      </c>
      <c r="F306" s="2">
        <v>0</v>
      </c>
      <c r="G306" s="4">
        <f t="shared" si="38"/>
        <v>12688056</v>
      </c>
      <c r="H306" s="73"/>
    </row>
    <row r="307" spans="2:8" ht="15.75">
      <c r="B307" s="30" t="s">
        <v>20</v>
      </c>
      <c r="C307" s="112"/>
      <c r="D307" s="2">
        <v>40745766.909999996</v>
      </c>
      <c r="E307" s="2">
        <v>40745766.909999996</v>
      </c>
      <c r="F307" s="2">
        <v>0</v>
      </c>
      <c r="G307" s="4">
        <f t="shared" si="38"/>
        <v>81491533.819999993</v>
      </c>
      <c r="H307" s="73"/>
    </row>
    <row r="308" spans="2:8" ht="15.75">
      <c r="B308" s="30" t="s">
        <v>21</v>
      </c>
      <c r="C308" s="112"/>
      <c r="D308" s="2">
        <v>153969796.37599999</v>
      </c>
      <c r="E308" s="2">
        <v>153969796.37599999</v>
      </c>
      <c r="F308" s="2">
        <v>0</v>
      </c>
      <c r="G308" s="4">
        <f t="shared" si="38"/>
        <v>307939592.75199997</v>
      </c>
      <c r="H308" s="73"/>
    </row>
    <row r="309" spans="2:8" ht="15.75">
      <c r="B309" s="30" t="s">
        <v>19</v>
      </c>
      <c r="C309" s="112"/>
      <c r="D309" s="2">
        <v>79072574.123199999</v>
      </c>
      <c r="E309" s="2">
        <v>79072574.123199999</v>
      </c>
      <c r="F309" s="2">
        <v>0</v>
      </c>
      <c r="G309" s="4">
        <f t="shared" si="38"/>
        <v>158145148.2464</v>
      </c>
      <c r="H309" s="73"/>
    </row>
    <row r="310" spans="2:8" ht="15.75">
      <c r="B310" s="39" t="s">
        <v>15</v>
      </c>
      <c r="C310" s="132"/>
      <c r="D310" s="2">
        <v>690276462.278</v>
      </c>
      <c r="E310" s="2">
        <v>690276462.278</v>
      </c>
      <c r="F310" s="2">
        <v>0</v>
      </c>
      <c r="G310" s="4">
        <f t="shared" si="38"/>
        <v>1380552924.556</v>
      </c>
      <c r="H310" s="73"/>
    </row>
    <row r="311" spans="2:8" ht="15.75">
      <c r="B311" s="30" t="s">
        <v>155</v>
      </c>
      <c r="C311" s="112"/>
      <c r="D311" s="2">
        <v>1017416014.6</v>
      </c>
      <c r="E311" s="2">
        <v>0</v>
      </c>
      <c r="F311" s="2">
        <v>0</v>
      </c>
      <c r="G311" s="4">
        <f t="shared" si="38"/>
        <v>1017416014.6</v>
      </c>
      <c r="H311" s="73"/>
    </row>
    <row r="312" spans="2:8" ht="15.75">
      <c r="B312" s="30" t="s">
        <v>180</v>
      </c>
      <c r="C312" s="112"/>
      <c r="D312" s="2">
        <v>383580240</v>
      </c>
      <c r="E312" s="2">
        <v>0</v>
      </c>
      <c r="F312" s="2">
        <v>0</v>
      </c>
      <c r="G312" s="4">
        <f t="shared" si="38"/>
        <v>383580240</v>
      </c>
      <c r="H312" s="73"/>
    </row>
    <row r="313" spans="2:8" ht="15.75">
      <c r="B313" s="30" t="s">
        <v>181</v>
      </c>
      <c r="C313" s="112"/>
      <c r="D313" s="2">
        <v>325705055</v>
      </c>
      <c r="E313" s="2">
        <v>0</v>
      </c>
      <c r="F313" s="2">
        <v>0</v>
      </c>
      <c r="G313" s="4">
        <f t="shared" si="38"/>
        <v>325705055</v>
      </c>
      <c r="H313" s="73"/>
    </row>
    <row r="314" spans="2:8" ht="15.75">
      <c r="B314" s="30" t="s">
        <v>157</v>
      </c>
      <c r="C314" s="112"/>
      <c r="D314" s="2">
        <v>17655916.886399999</v>
      </c>
      <c r="E314" s="2">
        <v>41197139.740999997</v>
      </c>
      <c r="F314" s="2">
        <v>0</v>
      </c>
      <c r="G314" s="4">
        <f t="shared" si="38"/>
        <v>58853056.627399996</v>
      </c>
      <c r="H314" s="73"/>
    </row>
    <row r="315" spans="2:8" ht="15.75">
      <c r="B315" s="30" t="s">
        <v>36</v>
      </c>
      <c r="C315" s="112"/>
      <c r="D315" s="2">
        <v>7366946.25</v>
      </c>
      <c r="E315" s="2">
        <v>17189541.25</v>
      </c>
      <c r="F315" s="2">
        <v>0</v>
      </c>
      <c r="G315" s="4">
        <f t="shared" si="38"/>
        <v>24556487.5</v>
      </c>
      <c r="H315" s="73"/>
    </row>
    <row r="316" spans="2:8" ht="15.75">
      <c r="B316" s="30" t="s">
        <v>38</v>
      </c>
      <c r="C316" s="111"/>
      <c r="D316" s="2">
        <v>15045476.038699999</v>
      </c>
      <c r="E316" s="2">
        <v>35106110.781000003</v>
      </c>
      <c r="F316" s="2">
        <v>0</v>
      </c>
      <c r="G316" s="4">
        <f t="shared" si="38"/>
        <v>50151586.819700003</v>
      </c>
      <c r="H316" s="73"/>
    </row>
    <row r="317" spans="2:8" ht="15.75">
      <c r="B317" s="30" t="s">
        <v>16</v>
      </c>
      <c r="C317" s="112"/>
      <c r="D317" s="2">
        <v>144616635</v>
      </c>
      <c r="E317" s="2">
        <v>0</v>
      </c>
      <c r="F317" s="2">
        <v>0</v>
      </c>
      <c r="G317" s="4">
        <f t="shared" si="38"/>
        <v>144616635</v>
      </c>
      <c r="H317" s="73"/>
    </row>
    <row r="318" spans="2:8" ht="15.75">
      <c r="B318" s="30" t="s">
        <v>163</v>
      </c>
      <c r="C318" s="112"/>
      <c r="D318" s="2">
        <v>13593058.77</v>
      </c>
      <c r="E318" s="2">
        <v>15100927.77</v>
      </c>
      <c r="F318" s="2">
        <v>0</v>
      </c>
      <c r="G318" s="4">
        <f t="shared" si="38"/>
        <v>28693986.539999999</v>
      </c>
      <c r="H318" s="73"/>
    </row>
    <row r="319" spans="2:8" ht="15.75">
      <c r="B319" s="30" t="s">
        <v>41</v>
      </c>
      <c r="C319" s="111"/>
      <c r="D319" s="2">
        <v>2011373</v>
      </c>
      <c r="E319" s="2">
        <v>2011373</v>
      </c>
      <c r="F319" s="2">
        <v>0</v>
      </c>
      <c r="G319" s="4">
        <f t="shared" si="38"/>
        <v>4022746</v>
      </c>
      <c r="H319" s="73"/>
    </row>
    <row r="320" spans="2:8" ht="15.75">
      <c r="B320" s="30" t="s">
        <v>34</v>
      </c>
      <c r="C320" s="111"/>
      <c r="D320" s="2">
        <v>517123</v>
      </c>
      <c r="E320" s="2">
        <v>517123</v>
      </c>
      <c r="F320" s="2">
        <v>0</v>
      </c>
      <c r="G320" s="4">
        <f t="shared" si="38"/>
        <v>1034246</v>
      </c>
      <c r="H320" s="73"/>
    </row>
    <row r="321" spans="2:8" ht="15.75">
      <c r="B321" s="29" t="s">
        <v>35</v>
      </c>
      <c r="C321" s="111"/>
      <c r="D321" s="2">
        <v>498959</v>
      </c>
      <c r="E321" s="2">
        <v>498959</v>
      </c>
      <c r="F321" s="2">
        <v>0</v>
      </c>
      <c r="G321" s="4">
        <f t="shared" si="38"/>
        <v>997918</v>
      </c>
      <c r="H321" s="73"/>
    </row>
    <row r="322" spans="2:8" ht="15.75">
      <c r="B322" s="180" t="s">
        <v>69</v>
      </c>
      <c r="C322" s="112"/>
      <c r="D322" s="2">
        <v>72043263.079999998</v>
      </c>
      <c r="E322" s="2">
        <v>0</v>
      </c>
      <c r="F322" s="2">
        <v>0</v>
      </c>
      <c r="G322" s="4">
        <f t="shared" si="38"/>
        <v>72043263.079999998</v>
      </c>
      <c r="H322" s="73"/>
    </row>
    <row r="323" spans="2:8" ht="15.75">
      <c r="B323" s="29" t="s">
        <v>25</v>
      </c>
      <c r="C323" s="111"/>
      <c r="D323" s="2">
        <v>8557741</v>
      </c>
      <c r="E323" s="2">
        <v>0</v>
      </c>
      <c r="F323" s="2">
        <v>0</v>
      </c>
      <c r="G323" s="4">
        <f t="shared" si="38"/>
        <v>8557741</v>
      </c>
      <c r="H323" s="73"/>
    </row>
    <row r="324" spans="2:8" ht="15.75">
      <c r="B324" s="29" t="s">
        <v>182</v>
      </c>
      <c r="C324" s="111"/>
      <c r="D324" s="2">
        <v>3734692</v>
      </c>
      <c r="E324" s="2">
        <v>0</v>
      </c>
      <c r="F324" s="2">
        <v>0</v>
      </c>
      <c r="G324" s="4">
        <f t="shared" si="38"/>
        <v>3734692</v>
      </c>
      <c r="H324" s="73"/>
    </row>
    <row r="325" spans="2:8" ht="15.75">
      <c r="B325" s="29" t="s">
        <v>42</v>
      </c>
      <c r="C325" s="111"/>
      <c r="D325" s="2">
        <v>124310</v>
      </c>
      <c r="E325" s="2">
        <v>290059</v>
      </c>
      <c r="F325" s="2">
        <v>0</v>
      </c>
      <c r="G325" s="4">
        <f t="shared" si="38"/>
        <v>414369</v>
      </c>
      <c r="H325" s="73"/>
    </row>
    <row r="326" spans="2:8" ht="15.75">
      <c r="B326" s="39" t="s">
        <v>169</v>
      </c>
      <c r="C326" s="132"/>
      <c r="D326" s="2">
        <v>79368594.220499992</v>
      </c>
      <c r="E326" s="2">
        <v>79368594.220499992</v>
      </c>
      <c r="F326" s="2">
        <v>0</v>
      </c>
      <c r="G326" s="4">
        <f t="shared" si="38"/>
        <v>158737188.44099998</v>
      </c>
      <c r="H326" s="73"/>
    </row>
    <row r="327" spans="2:8" ht="15.75">
      <c r="B327" s="30" t="s">
        <v>159</v>
      </c>
      <c r="C327" s="112"/>
      <c r="D327" s="2">
        <v>59602890.5</v>
      </c>
      <c r="E327" s="2">
        <v>59602890.5</v>
      </c>
      <c r="F327" s="2">
        <v>0</v>
      </c>
      <c r="G327" s="4">
        <f t="shared" si="38"/>
        <v>119205781</v>
      </c>
      <c r="H327" s="73"/>
    </row>
    <row r="328" spans="2:8" ht="15.75">
      <c r="B328" s="39" t="s">
        <v>31</v>
      </c>
      <c r="C328" s="132"/>
      <c r="D328" s="2">
        <v>33475000</v>
      </c>
      <c r="E328" s="2">
        <v>33475000</v>
      </c>
      <c r="F328" s="2">
        <v>0</v>
      </c>
      <c r="G328" s="4">
        <f t="shared" si="38"/>
        <v>66950000</v>
      </c>
      <c r="H328" s="73"/>
    </row>
    <row r="329" spans="2:8" ht="15.75">
      <c r="B329" s="30" t="s">
        <v>162</v>
      </c>
      <c r="C329" s="112"/>
      <c r="D329" s="2">
        <v>610682693</v>
      </c>
      <c r="E329" s="2">
        <v>0</v>
      </c>
      <c r="F329" s="2">
        <v>0</v>
      </c>
      <c r="G329" s="4">
        <f t="shared" si="38"/>
        <v>610682693</v>
      </c>
      <c r="H329" s="73"/>
    </row>
    <row r="330" spans="2:8" ht="15.75">
      <c r="B330" s="30" t="s">
        <v>37</v>
      </c>
      <c r="C330" s="112"/>
      <c r="D330" s="2">
        <v>23956152</v>
      </c>
      <c r="E330" s="2">
        <v>0</v>
      </c>
      <c r="F330" s="2">
        <v>0</v>
      </c>
      <c r="G330" s="4">
        <f t="shared" si="38"/>
        <v>23956152</v>
      </c>
      <c r="H330" s="73"/>
    </row>
    <row r="331" spans="2:8" ht="15.75">
      <c r="B331" s="30" t="s">
        <v>27</v>
      </c>
      <c r="C331" s="112"/>
      <c r="D331" s="2">
        <v>1085419243</v>
      </c>
      <c r="E331" s="2">
        <v>0</v>
      </c>
      <c r="F331" s="2">
        <v>0</v>
      </c>
      <c r="G331" s="4">
        <f t="shared" si="38"/>
        <v>1085419243</v>
      </c>
      <c r="H331" s="73"/>
    </row>
    <row r="332" spans="2:8" ht="15.75">
      <c r="B332" s="30" t="s">
        <v>26</v>
      </c>
      <c r="C332" s="112"/>
      <c r="D332" s="2">
        <v>94115974</v>
      </c>
      <c r="E332" s="2">
        <v>0</v>
      </c>
      <c r="F332" s="2">
        <v>0</v>
      </c>
      <c r="G332" s="4">
        <f t="shared" si="38"/>
        <v>94115974</v>
      </c>
      <c r="H332" s="73"/>
    </row>
    <row r="333" spans="2:8" ht="15.75">
      <c r="B333" s="30" t="s">
        <v>29</v>
      </c>
      <c r="C333" s="112"/>
      <c r="D333" s="2">
        <v>16686000</v>
      </c>
      <c r="E333" s="2">
        <v>0</v>
      </c>
      <c r="F333" s="2">
        <v>0</v>
      </c>
      <c r="G333" s="4">
        <f t="shared" si="38"/>
        <v>16686000</v>
      </c>
      <c r="H333" s="73"/>
    </row>
    <row r="334" spans="2:8" ht="15.75">
      <c r="B334" s="30" t="s">
        <v>160</v>
      </c>
      <c r="C334" s="112"/>
      <c r="D334" s="2">
        <v>54835180.379999995</v>
      </c>
      <c r="E334" s="2">
        <v>82252771.900000006</v>
      </c>
      <c r="F334" s="2">
        <v>0</v>
      </c>
      <c r="G334" s="4">
        <f t="shared" si="38"/>
        <v>137087952.28</v>
      </c>
      <c r="H334" s="73"/>
    </row>
    <row r="335" spans="2:8" ht="15.75">
      <c r="B335" s="30" t="s">
        <v>33</v>
      </c>
      <c r="C335" s="112"/>
      <c r="D335" s="2">
        <v>6106442.2999999998</v>
      </c>
      <c r="E335" s="2">
        <v>9159663</v>
      </c>
      <c r="F335" s="2">
        <v>0</v>
      </c>
      <c r="G335" s="4">
        <f t="shared" si="38"/>
        <v>15266105.300000001</v>
      </c>
      <c r="H335" s="73"/>
    </row>
    <row r="336" spans="2:8" ht="15.75">
      <c r="B336" s="29" t="s">
        <v>7</v>
      </c>
      <c r="C336" s="111"/>
      <c r="D336" s="2">
        <v>4120083</v>
      </c>
      <c r="E336" s="2">
        <v>0</v>
      </c>
      <c r="F336" s="2">
        <v>0</v>
      </c>
      <c r="G336" s="4">
        <f t="shared" si="38"/>
        <v>4120083</v>
      </c>
      <c r="H336" s="73"/>
    </row>
    <row r="337" spans="2:24" ht="15.75">
      <c r="B337" s="30" t="s">
        <v>14</v>
      </c>
      <c r="C337" s="112"/>
      <c r="D337" s="2">
        <v>4879545.45</v>
      </c>
      <c r="E337" s="2">
        <v>4879545.45</v>
      </c>
      <c r="F337" s="2">
        <v>0</v>
      </c>
      <c r="G337" s="4">
        <f t="shared" si="38"/>
        <v>9759090.9000000004</v>
      </c>
      <c r="H337" s="73"/>
    </row>
    <row r="338" spans="2:24" ht="15.75">
      <c r="B338" s="30" t="s">
        <v>167</v>
      </c>
      <c r="C338" s="112"/>
      <c r="D338" s="2">
        <v>44272092.5</v>
      </c>
      <c r="E338" s="2">
        <v>0</v>
      </c>
      <c r="F338" s="2">
        <v>0</v>
      </c>
      <c r="G338" s="4">
        <f t="shared" si="38"/>
        <v>44272092.5</v>
      </c>
      <c r="H338" s="73"/>
    </row>
    <row r="339" spans="2:24" ht="15.75">
      <c r="B339" s="29" t="s">
        <v>40</v>
      </c>
      <c r="C339" s="111"/>
      <c r="D339" s="2">
        <v>11590923</v>
      </c>
      <c r="E339" s="2">
        <v>0</v>
      </c>
      <c r="F339" s="2">
        <v>0</v>
      </c>
      <c r="G339" s="4">
        <f t="shared" si="38"/>
        <v>11590923</v>
      </c>
      <c r="H339" s="73"/>
    </row>
    <row r="340" spans="2:24" ht="15.75">
      <c r="B340" s="30" t="s">
        <v>17</v>
      </c>
      <c r="C340" s="112"/>
      <c r="D340" s="2">
        <v>2245400</v>
      </c>
      <c r="E340" s="2">
        <v>8981600</v>
      </c>
      <c r="F340" s="2">
        <v>0</v>
      </c>
      <c r="G340" s="4">
        <f t="shared" si="38"/>
        <v>11227000</v>
      </c>
      <c r="H340" s="73"/>
    </row>
    <row r="341" spans="2:24" ht="15.75">
      <c r="B341" s="30" t="s">
        <v>166</v>
      </c>
      <c r="C341" s="112"/>
      <c r="D341" s="2">
        <v>136461650.35000002</v>
      </c>
      <c r="E341" s="2">
        <v>160969931.51999998</v>
      </c>
      <c r="F341" s="2">
        <v>0</v>
      </c>
      <c r="G341" s="4">
        <f t="shared" si="38"/>
        <v>297431581.87</v>
      </c>
      <c r="H341" s="73"/>
    </row>
    <row r="342" spans="2:24" ht="15.75">
      <c r="B342" s="29" t="s">
        <v>39</v>
      </c>
      <c r="C342" s="111"/>
      <c r="D342" s="2">
        <v>25576726.199999999</v>
      </c>
      <c r="E342" s="2">
        <v>28351260</v>
      </c>
      <c r="F342" s="2">
        <v>0</v>
      </c>
      <c r="G342" s="4">
        <f t="shared" si="38"/>
        <v>53927986.200000003</v>
      </c>
      <c r="H342" s="73"/>
    </row>
    <row r="343" spans="2:24" ht="15.75">
      <c r="B343" s="30" t="s">
        <v>18</v>
      </c>
      <c r="C343" s="112"/>
      <c r="D343" s="2">
        <v>8779538.9299999997</v>
      </c>
      <c r="E343" s="2">
        <v>9434746.9299999997</v>
      </c>
      <c r="F343" s="2">
        <v>0</v>
      </c>
      <c r="G343" s="4">
        <f t="shared" si="38"/>
        <v>18214285.859999999</v>
      </c>
      <c r="H343" s="73"/>
    </row>
    <row r="344" spans="2:24" ht="15.75">
      <c r="B344" s="180" t="s">
        <v>148</v>
      </c>
      <c r="C344" s="112"/>
      <c r="D344" s="2">
        <v>75752861.263099998</v>
      </c>
      <c r="E344" s="2">
        <v>303011451.93270004</v>
      </c>
      <c r="F344" s="2">
        <v>0</v>
      </c>
      <c r="G344" s="4">
        <f t="shared" si="38"/>
        <v>378764313.19580007</v>
      </c>
      <c r="H344" s="73"/>
    </row>
    <row r="345" spans="2:24" ht="15.75">
      <c r="B345" s="180" t="s">
        <v>147</v>
      </c>
      <c r="C345" s="112"/>
      <c r="D345" s="2">
        <v>783347934.8900001</v>
      </c>
      <c r="E345" s="2">
        <v>454100156.83000004</v>
      </c>
      <c r="F345" s="2">
        <v>0</v>
      </c>
      <c r="G345" s="4">
        <f t="shared" si="38"/>
        <v>1237448091.7200003</v>
      </c>
      <c r="H345" s="73"/>
    </row>
    <row r="346" spans="2:24" ht="15.75">
      <c r="B346" s="30" t="s">
        <v>23</v>
      </c>
      <c r="C346" s="112"/>
      <c r="D346" s="2">
        <v>33862229</v>
      </c>
      <c r="E346" s="2">
        <v>14512384</v>
      </c>
      <c r="F346" s="2">
        <v>0</v>
      </c>
      <c r="G346" s="4">
        <f t="shared" si="38"/>
        <v>48374613</v>
      </c>
      <c r="H346" s="73"/>
    </row>
    <row r="347" spans="2:24" ht="15.75">
      <c r="B347" s="30" t="s">
        <v>22</v>
      </c>
      <c r="C347" s="112"/>
      <c r="D347" s="2">
        <v>129104035</v>
      </c>
      <c r="E347" s="2">
        <v>122867445</v>
      </c>
      <c r="F347" s="2">
        <v>0</v>
      </c>
      <c r="G347" s="4">
        <f t="shared" si="38"/>
        <v>251971480</v>
      </c>
      <c r="H347" s="73"/>
    </row>
    <row r="348" spans="2:24" ht="16.5" thickBot="1">
      <c r="B348" s="40" t="s">
        <v>24</v>
      </c>
      <c r="C348" s="133"/>
      <c r="D348" s="5">
        <v>4041335.25</v>
      </c>
      <c r="E348" s="5">
        <v>4519500.82</v>
      </c>
      <c r="F348" s="5">
        <v>0</v>
      </c>
      <c r="G348" s="6">
        <f t="shared" si="38"/>
        <v>8560836.0700000003</v>
      </c>
      <c r="H348" s="73"/>
    </row>
    <row r="349" spans="2:24" ht="16.5" thickBot="1">
      <c r="B349" s="26" t="s">
        <v>141</v>
      </c>
      <c r="C349" s="134"/>
      <c r="D349" s="34">
        <f>SUM(D301:D348)</f>
        <v>9198239581.7549</v>
      </c>
      <c r="E349" s="34">
        <f>SUM(E301:E348)</f>
        <v>5222394489.3913994</v>
      </c>
      <c r="F349" s="34">
        <v>0</v>
      </c>
      <c r="G349" s="27">
        <f>SUM(G301:G348)</f>
        <v>14420634071.146301</v>
      </c>
      <c r="H349" s="83"/>
    </row>
    <row r="350" spans="2:24">
      <c r="D350" s="59" t="e">
        <f>+D349-#REF!</f>
        <v>#REF!</v>
      </c>
      <c r="E350" s="59" t="e">
        <f>+E349-#REF!</f>
        <v>#REF!</v>
      </c>
      <c r="F350" s="59">
        <v>0</v>
      </c>
      <c r="G350" s="59" t="e">
        <f>+G349-#REF!</f>
        <v>#REF!</v>
      </c>
    </row>
    <row r="351" spans="2:24" ht="14.25" thickBot="1">
      <c r="O351" s="140"/>
      <c r="P351" s="140"/>
      <c r="Q351" s="140"/>
      <c r="R351" s="140"/>
      <c r="S351" s="140"/>
      <c r="T351" s="140"/>
      <c r="U351" s="140"/>
      <c r="V351" s="140"/>
      <c r="W351" s="140"/>
    </row>
    <row r="352" spans="2:24" ht="16.5" thickBot="1">
      <c r="B352" s="718" t="s">
        <v>210</v>
      </c>
      <c r="C352" s="719"/>
      <c r="D352" s="719"/>
      <c r="E352" s="719"/>
      <c r="F352" s="719"/>
      <c r="G352" s="720"/>
      <c r="H352" s="191"/>
      <c r="I352" s="140"/>
      <c r="J352" s="140"/>
      <c r="K352" s="140"/>
      <c r="L352" s="140"/>
      <c r="M352" s="140"/>
      <c r="N352" s="140"/>
      <c r="X352" s="140"/>
    </row>
    <row r="353" spans="2:24" s="140" customFormat="1" ht="27">
      <c r="B353" s="148" t="s">
        <v>142</v>
      </c>
      <c r="C353" s="149" t="s">
        <v>136</v>
      </c>
      <c r="D353" s="138" t="s">
        <v>214</v>
      </c>
      <c r="E353" s="150" t="s">
        <v>137</v>
      </c>
      <c r="F353" s="150" t="s">
        <v>153</v>
      </c>
      <c r="G353" s="151" t="s">
        <v>135</v>
      </c>
      <c r="H353" s="192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</row>
    <row r="354" spans="2:24" ht="15.75">
      <c r="B354" s="41" t="s">
        <v>48</v>
      </c>
      <c r="C354" s="42">
        <v>18949</v>
      </c>
      <c r="D354" s="14">
        <v>496029095.88099998</v>
      </c>
      <c r="E354" s="14">
        <v>550924066.66999996</v>
      </c>
      <c r="F354" s="14">
        <v>0</v>
      </c>
      <c r="G354" s="15">
        <f>SUM(D354:F354)</f>
        <v>1046953162.5509999</v>
      </c>
      <c r="H354" s="185"/>
    </row>
    <row r="355" spans="2:24" ht="15.75">
      <c r="B355" s="179" t="s">
        <v>208</v>
      </c>
      <c r="C355" s="42">
        <v>551</v>
      </c>
      <c r="D355" s="14">
        <v>95793257.639999986</v>
      </c>
      <c r="E355" s="14">
        <v>383173033.46000004</v>
      </c>
      <c r="F355" s="14">
        <v>0</v>
      </c>
      <c r="G355" s="15">
        <f t="shared" ref="G355:G373" si="39">SUM(D355:F355)</f>
        <v>478966291.10000002</v>
      </c>
      <c r="H355" s="185"/>
    </row>
    <row r="356" spans="2:24" ht="15.75">
      <c r="B356" s="41" t="s">
        <v>138</v>
      </c>
      <c r="C356" s="42">
        <v>4</v>
      </c>
      <c r="D356" s="14">
        <v>4480500</v>
      </c>
      <c r="E356" s="14">
        <v>17922000</v>
      </c>
      <c r="F356" s="14">
        <v>0</v>
      </c>
      <c r="G356" s="15">
        <f t="shared" si="39"/>
        <v>22402500</v>
      </c>
      <c r="H356" s="185"/>
    </row>
    <row r="357" spans="2:24" ht="15.75">
      <c r="B357" s="41" t="s">
        <v>55</v>
      </c>
      <c r="C357" s="42">
        <v>91</v>
      </c>
      <c r="D357" s="14">
        <v>929817872.22899997</v>
      </c>
      <c r="E357" s="14">
        <v>0</v>
      </c>
      <c r="F357" s="14">
        <v>0</v>
      </c>
      <c r="G357" s="15">
        <f t="shared" si="39"/>
        <v>929817872.22899997</v>
      </c>
      <c r="H357" s="185"/>
    </row>
    <row r="358" spans="2:24" ht="15.75">
      <c r="B358" s="41" t="s">
        <v>67</v>
      </c>
      <c r="C358" s="42">
        <v>2077</v>
      </c>
      <c r="D358" s="14">
        <v>3485195849.1929994</v>
      </c>
      <c r="E358" s="14">
        <v>3485195849.1929994</v>
      </c>
      <c r="F358" s="14">
        <v>0</v>
      </c>
      <c r="G358" s="15">
        <f t="shared" si="39"/>
        <v>6970391698.3859987</v>
      </c>
      <c r="H358" s="185"/>
    </row>
    <row r="359" spans="2:24" ht="15.75">
      <c r="B359" s="41" t="s">
        <v>133</v>
      </c>
      <c r="C359" s="42">
        <v>1</v>
      </c>
      <c r="D359" s="14">
        <v>2506942.75</v>
      </c>
      <c r="E359" s="14">
        <v>2506942.75</v>
      </c>
      <c r="F359" s="14">
        <v>0</v>
      </c>
      <c r="G359" s="15">
        <f t="shared" si="39"/>
        <v>5013885.5</v>
      </c>
      <c r="H359" s="185"/>
    </row>
    <row r="360" spans="2:24" ht="15.75">
      <c r="B360" s="41" t="s">
        <v>174</v>
      </c>
      <c r="C360" s="42">
        <v>253</v>
      </c>
      <c r="D360" s="14">
        <v>160236910.785</v>
      </c>
      <c r="E360" s="14">
        <v>160236910.785</v>
      </c>
      <c r="F360" s="14">
        <v>0</v>
      </c>
      <c r="G360" s="15">
        <f t="shared" si="39"/>
        <v>320473821.56999999</v>
      </c>
      <c r="H360" s="185"/>
    </row>
    <row r="361" spans="2:24" ht="15.75">
      <c r="B361" s="41" t="s">
        <v>175</v>
      </c>
      <c r="C361" s="42">
        <v>371</v>
      </c>
      <c r="D361" s="14">
        <v>119324600.73399998</v>
      </c>
      <c r="E361" s="14">
        <v>178986899.60600001</v>
      </c>
      <c r="F361" s="14">
        <v>0</v>
      </c>
      <c r="G361" s="15">
        <f t="shared" si="39"/>
        <v>298311500.33999997</v>
      </c>
      <c r="H361" s="185"/>
    </row>
    <row r="362" spans="2:24" ht="15.75">
      <c r="B362" s="41" t="s">
        <v>139</v>
      </c>
      <c r="C362" s="42">
        <v>8</v>
      </c>
      <c r="D362" s="14">
        <v>146352449.80000001</v>
      </c>
      <c r="E362" s="14">
        <v>146352449.80000001</v>
      </c>
      <c r="F362" s="14">
        <v>0</v>
      </c>
      <c r="G362" s="15">
        <f t="shared" si="39"/>
        <v>292704899.60000002</v>
      </c>
      <c r="H362" s="185"/>
    </row>
    <row r="363" spans="2:24" ht="15.75">
      <c r="B363" s="41" t="s">
        <v>237</v>
      </c>
      <c r="C363" s="42">
        <v>361</v>
      </c>
      <c r="D363" s="14">
        <v>74274055.631700009</v>
      </c>
      <c r="E363" s="14">
        <v>0</v>
      </c>
      <c r="F363" s="14">
        <v>0</v>
      </c>
      <c r="G363" s="15">
        <f t="shared" si="39"/>
        <v>74274055.631700009</v>
      </c>
      <c r="H363" s="185"/>
    </row>
    <row r="364" spans="2:24" ht="15.75">
      <c r="B364" s="41" t="s">
        <v>209</v>
      </c>
      <c r="C364" s="42">
        <v>14</v>
      </c>
      <c r="D364" s="14">
        <v>1039390</v>
      </c>
      <c r="E364" s="14">
        <v>1058082</v>
      </c>
      <c r="F364" s="14">
        <v>0</v>
      </c>
      <c r="G364" s="15">
        <f t="shared" si="39"/>
        <v>2097472</v>
      </c>
      <c r="H364" s="185"/>
    </row>
    <row r="365" spans="2:24" ht="15.75">
      <c r="B365" s="41" t="s">
        <v>236</v>
      </c>
      <c r="C365" s="42">
        <v>124</v>
      </c>
      <c r="D365" s="14">
        <v>13377568.800000001</v>
      </c>
      <c r="E365" s="14">
        <v>16367475</v>
      </c>
      <c r="F365" s="14">
        <v>0</v>
      </c>
      <c r="G365" s="15">
        <f t="shared" si="39"/>
        <v>29745043.800000001</v>
      </c>
      <c r="H365" s="185"/>
    </row>
    <row r="366" spans="2:24" ht="15.75">
      <c r="B366" s="41" t="s">
        <v>140</v>
      </c>
      <c r="C366" s="42">
        <v>34</v>
      </c>
      <c r="D366" s="14">
        <v>357383.27</v>
      </c>
      <c r="E366" s="14">
        <v>1133566.67</v>
      </c>
      <c r="F366" s="14">
        <v>0</v>
      </c>
      <c r="G366" s="15">
        <f t="shared" si="39"/>
        <v>1490949.94</v>
      </c>
      <c r="H366" s="185"/>
    </row>
    <row r="367" spans="2:24" ht="15.75">
      <c r="B367" s="41" t="s">
        <v>134</v>
      </c>
      <c r="C367" s="42">
        <v>11</v>
      </c>
      <c r="D367" s="14">
        <v>3648696</v>
      </c>
      <c r="E367" s="14">
        <v>8513626</v>
      </c>
      <c r="F367" s="14">
        <v>0</v>
      </c>
      <c r="G367" s="15">
        <f t="shared" si="39"/>
        <v>12162322</v>
      </c>
      <c r="H367" s="185"/>
    </row>
    <row r="368" spans="2:24" ht="15.75">
      <c r="B368" s="41" t="s">
        <v>238</v>
      </c>
      <c r="C368" s="42">
        <v>15</v>
      </c>
      <c r="D368" s="14">
        <v>4250305.5</v>
      </c>
      <c r="E368" s="14">
        <v>6276380</v>
      </c>
      <c r="F368" s="14">
        <v>0</v>
      </c>
      <c r="G368" s="15">
        <f t="shared" si="39"/>
        <v>10526685.5</v>
      </c>
      <c r="H368" s="185"/>
    </row>
    <row r="369" spans="2:24" ht="15.75">
      <c r="B369" s="41" t="s">
        <v>143</v>
      </c>
      <c r="C369" s="42">
        <v>187</v>
      </c>
      <c r="D369" s="14">
        <v>57176288.693449996</v>
      </c>
      <c r="E369" s="14">
        <v>66252997.693449996</v>
      </c>
      <c r="F369" s="14">
        <v>0</v>
      </c>
      <c r="G369" s="15">
        <f t="shared" si="39"/>
        <v>123429286.38689999</v>
      </c>
      <c r="H369" s="185"/>
    </row>
    <row r="370" spans="2:24" ht="15.75">
      <c r="B370" s="41" t="s">
        <v>49</v>
      </c>
      <c r="C370" s="42">
        <v>89</v>
      </c>
      <c r="D370" s="14">
        <v>289762445</v>
      </c>
      <c r="E370" s="14">
        <v>0</v>
      </c>
      <c r="F370" s="14">
        <v>0</v>
      </c>
      <c r="G370" s="15">
        <f t="shared" si="39"/>
        <v>289762445</v>
      </c>
      <c r="H370" s="185"/>
    </row>
    <row r="371" spans="2:24" ht="15.75">
      <c r="B371" s="41" t="s">
        <v>56</v>
      </c>
      <c r="C371" s="42">
        <v>48</v>
      </c>
      <c r="D371" s="14">
        <v>14596791.26103</v>
      </c>
      <c r="E371" s="14">
        <v>34059179.609069996</v>
      </c>
      <c r="F371" s="14">
        <v>0</v>
      </c>
      <c r="G371" s="15">
        <f t="shared" si="39"/>
        <v>48655970.870099992</v>
      </c>
      <c r="H371" s="185"/>
    </row>
    <row r="372" spans="2:24" ht="15.75">
      <c r="B372" s="41" t="s">
        <v>144</v>
      </c>
      <c r="C372" s="42">
        <v>14</v>
      </c>
      <c r="D372" s="14">
        <v>74617127.390000001</v>
      </c>
      <c r="E372" s="14">
        <v>0</v>
      </c>
      <c r="F372" s="14">
        <v>0</v>
      </c>
      <c r="G372" s="15">
        <f t="shared" si="39"/>
        <v>74617127.390000001</v>
      </c>
      <c r="H372" s="185"/>
    </row>
    <row r="373" spans="2:24" ht="16.5" thickBot="1">
      <c r="B373" s="43" t="s">
        <v>173</v>
      </c>
      <c r="C373" s="44">
        <v>5</v>
      </c>
      <c r="D373" s="16">
        <v>36224225</v>
      </c>
      <c r="E373" s="16">
        <v>36224225</v>
      </c>
      <c r="F373" s="16">
        <v>0</v>
      </c>
      <c r="G373" s="17">
        <f t="shared" si="39"/>
        <v>72448450</v>
      </c>
      <c r="H373" s="185"/>
    </row>
    <row r="374" spans="2:24" ht="16.5" thickBot="1">
      <c r="B374" s="45" t="s">
        <v>141</v>
      </c>
      <c r="C374" s="46">
        <f>SUM(C354:C373)</f>
        <v>23207</v>
      </c>
      <c r="D374" s="34">
        <f>SUM(D354:D373)</f>
        <v>6009061755.5581799</v>
      </c>
      <c r="E374" s="34">
        <f>SUM(E354:E373)</f>
        <v>5095183684.2365189</v>
      </c>
      <c r="F374" s="34">
        <v>0</v>
      </c>
      <c r="G374" s="27">
        <f>SUM(G354:G373)</f>
        <v>11104245439.794699</v>
      </c>
      <c r="H374" s="83"/>
    </row>
    <row r="375" spans="2:24" ht="14.25" thickBot="1">
      <c r="D375" s="59" t="e">
        <f>+D374-#REF!</f>
        <v>#REF!</v>
      </c>
      <c r="E375" s="59" t="e">
        <f>+E374-#REF!</f>
        <v>#REF!</v>
      </c>
      <c r="F375" s="59">
        <v>0</v>
      </c>
      <c r="G375" s="59" t="e">
        <f>+G374-#REF!</f>
        <v>#REF!</v>
      </c>
      <c r="O375" s="140"/>
      <c r="P375" s="140"/>
      <c r="Q375" s="140"/>
      <c r="R375" s="140"/>
      <c r="S375" s="140"/>
      <c r="T375" s="140"/>
      <c r="U375" s="140"/>
      <c r="V375" s="140"/>
      <c r="W375" s="140"/>
    </row>
    <row r="376" spans="2:24" ht="16.5" thickBot="1">
      <c r="B376" s="712" t="s">
        <v>211</v>
      </c>
      <c r="C376" s="713"/>
      <c r="D376" s="713"/>
      <c r="E376" s="713"/>
      <c r="F376" s="713"/>
      <c r="G376" s="714"/>
      <c r="H376" s="187"/>
      <c r="I376" s="140"/>
      <c r="J376" s="140"/>
      <c r="K376" s="140"/>
      <c r="L376" s="140"/>
      <c r="M376" s="140"/>
      <c r="N376" s="140"/>
      <c r="X376" s="140"/>
    </row>
    <row r="377" spans="2:24" s="140" customFormat="1" ht="27">
      <c r="B377" s="144" t="s">
        <v>152</v>
      </c>
      <c r="C377" s="145" t="s">
        <v>136</v>
      </c>
      <c r="D377" s="138" t="s">
        <v>214</v>
      </c>
      <c r="E377" s="146" t="s">
        <v>137</v>
      </c>
      <c r="F377" s="146" t="s">
        <v>153</v>
      </c>
      <c r="G377" s="147" t="s">
        <v>135</v>
      </c>
      <c r="H377" s="188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</row>
    <row r="378" spans="2:24" ht="15.75">
      <c r="B378" s="180" t="s">
        <v>147</v>
      </c>
      <c r="C378" s="47">
        <v>17397</v>
      </c>
      <c r="D378" s="2">
        <v>638789061.69999993</v>
      </c>
      <c r="E378" s="2">
        <v>890726233.70000005</v>
      </c>
      <c r="F378" s="2">
        <v>0</v>
      </c>
      <c r="G378" s="4">
        <f>SUM(D378:F378)</f>
        <v>1529515295.4000001</v>
      </c>
      <c r="H378" s="73"/>
    </row>
    <row r="379" spans="2:24" ht="15.75">
      <c r="B379" s="180" t="s">
        <v>148</v>
      </c>
      <c r="C379" s="47">
        <v>163</v>
      </c>
      <c r="D379" s="2">
        <v>87597699.964000016</v>
      </c>
      <c r="E379" s="2">
        <v>131396548.94599999</v>
      </c>
      <c r="F379" s="2">
        <v>0</v>
      </c>
      <c r="G379" s="4">
        <f t="shared" ref="G379:G399" si="40">SUM(D379:F379)</f>
        <v>218994248.91000003</v>
      </c>
      <c r="H379" s="73"/>
    </row>
    <row r="380" spans="2:24" ht="15.75">
      <c r="B380" s="29" t="s">
        <v>155</v>
      </c>
      <c r="C380" s="47">
        <v>228</v>
      </c>
      <c r="D380" s="2">
        <v>1281704775.1500001</v>
      </c>
      <c r="E380" s="2">
        <v>0</v>
      </c>
      <c r="F380" s="2">
        <v>125655124.55500001</v>
      </c>
      <c r="G380" s="4">
        <f t="shared" si="40"/>
        <v>1407359899.7050002</v>
      </c>
      <c r="H380" s="73"/>
    </row>
    <row r="381" spans="2:24" ht="15.75">
      <c r="B381" s="180" t="s">
        <v>47</v>
      </c>
      <c r="C381" s="47">
        <v>971</v>
      </c>
      <c r="D381" s="2">
        <v>2490227456.5618501</v>
      </c>
      <c r="E381" s="2">
        <v>2708774848.9818497</v>
      </c>
      <c r="F381" s="2">
        <v>0</v>
      </c>
      <c r="G381" s="4">
        <f t="shared" si="40"/>
        <v>5199002305.5436993</v>
      </c>
      <c r="H381" s="73"/>
    </row>
    <row r="382" spans="2:24" ht="15.75">
      <c r="B382" s="29" t="s">
        <v>157</v>
      </c>
      <c r="C382" s="47">
        <v>48</v>
      </c>
      <c r="D382" s="2">
        <v>25952272.934530001</v>
      </c>
      <c r="E382" s="2">
        <v>60558393.500569999</v>
      </c>
      <c r="F382" s="2">
        <v>0</v>
      </c>
      <c r="G382" s="4">
        <f t="shared" si="40"/>
        <v>86510666.435100004</v>
      </c>
      <c r="H382" s="73"/>
    </row>
    <row r="383" spans="2:24" ht="15.75">
      <c r="B383" s="29" t="s">
        <v>159</v>
      </c>
      <c r="C383" s="47">
        <v>534</v>
      </c>
      <c r="D383" s="2">
        <v>166611801.94499999</v>
      </c>
      <c r="E383" s="2">
        <v>178904657.42499998</v>
      </c>
      <c r="F383" s="2">
        <v>0</v>
      </c>
      <c r="G383" s="4">
        <f t="shared" si="40"/>
        <v>345516459.37</v>
      </c>
      <c r="H383" s="73"/>
    </row>
    <row r="384" spans="2:24" ht="15.75">
      <c r="B384" s="29" t="s">
        <v>160</v>
      </c>
      <c r="C384" s="47">
        <v>90</v>
      </c>
      <c r="D384" s="2">
        <v>20067038.859999999</v>
      </c>
      <c r="E384" s="2">
        <v>30100558.289999999</v>
      </c>
      <c r="F384" s="2">
        <v>0</v>
      </c>
      <c r="G384" s="4">
        <f t="shared" si="40"/>
        <v>50167597.149999999</v>
      </c>
      <c r="H384" s="73"/>
    </row>
    <row r="385" spans="2:8" ht="15.75">
      <c r="B385" s="29" t="s">
        <v>161</v>
      </c>
      <c r="C385" s="47">
        <v>19</v>
      </c>
      <c r="D385" s="2">
        <v>382253600</v>
      </c>
      <c r="E385" s="2">
        <v>0</v>
      </c>
      <c r="F385" s="2">
        <v>0</v>
      </c>
      <c r="G385" s="4">
        <f t="shared" si="40"/>
        <v>382253600</v>
      </c>
      <c r="H385" s="73"/>
    </row>
    <row r="386" spans="2:8" ht="15.75">
      <c r="B386" s="29" t="s">
        <v>162</v>
      </c>
      <c r="C386" s="47">
        <v>14</v>
      </c>
      <c r="D386" s="2">
        <v>398613431.94</v>
      </c>
      <c r="E386" s="2">
        <v>0</v>
      </c>
      <c r="F386" s="2">
        <v>0</v>
      </c>
      <c r="G386" s="4">
        <f t="shared" si="40"/>
        <v>398613431.94</v>
      </c>
      <c r="H386" s="73"/>
    </row>
    <row r="387" spans="2:8" ht="15.75">
      <c r="B387" s="29" t="s">
        <v>234</v>
      </c>
      <c r="C387" s="47">
        <v>327</v>
      </c>
      <c r="D387" s="2">
        <v>32864087.050000001</v>
      </c>
      <c r="E387" s="2">
        <v>0</v>
      </c>
      <c r="F387" s="2">
        <v>0</v>
      </c>
      <c r="G387" s="4">
        <f t="shared" si="40"/>
        <v>32864087.050000001</v>
      </c>
      <c r="H387" s="73"/>
    </row>
    <row r="388" spans="2:8" ht="15.75">
      <c r="B388" s="29" t="s">
        <v>233</v>
      </c>
      <c r="C388" s="47">
        <v>50</v>
      </c>
      <c r="D388" s="2">
        <v>2022208.27</v>
      </c>
      <c r="E388" s="2">
        <v>2022208.27</v>
      </c>
      <c r="F388" s="2">
        <v>0</v>
      </c>
      <c r="G388" s="4">
        <f t="shared" si="40"/>
        <v>4044416.54</v>
      </c>
      <c r="H388" s="73"/>
    </row>
    <row r="389" spans="2:8" ht="15.75">
      <c r="B389" s="29" t="s">
        <v>163</v>
      </c>
      <c r="C389" s="47">
        <v>39</v>
      </c>
      <c r="D389" s="2">
        <v>6119006</v>
      </c>
      <c r="E389" s="2">
        <v>6119006</v>
      </c>
      <c r="F389" s="2">
        <v>0</v>
      </c>
      <c r="G389" s="4">
        <f t="shared" si="40"/>
        <v>12238012</v>
      </c>
      <c r="H389" s="73"/>
    </row>
    <row r="390" spans="2:8" ht="15.75">
      <c r="B390" s="29" t="s">
        <v>165</v>
      </c>
      <c r="C390" s="47">
        <v>7</v>
      </c>
      <c r="D390" s="2">
        <v>3083435</v>
      </c>
      <c r="E390" s="2">
        <v>3083435</v>
      </c>
      <c r="F390" s="2">
        <v>0</v>
      </c>
      <c r="G390" s="4">
        <f t="shared" si="40"/>
        <v>6166870</v>
      </c>
      <c r="H390" s="73"/>
    </row>
    <row r="391" spans="2:8" ht="15.75">
      <c r="B391" s="29" t="s">
        <v>149</v>
      </c>
      <c r="C391" s="47">
        <v>1</v>
      </c>
      <c r="D391" s="2">
        <v>928347</v>
      </c>
      <c r="E391" s="2">
        <v>0</v>
      </c>
      <c r="F391" s="2">
        <v>0</v>
      </c>
      <c r="G391" s="4">
        <f t="shared" si="40"/>
        <v>928347</v>
      </c>
      <c r="H391" s="73"/>
    </row>
    <row r="392" spans="2:8" ht="15.75">
      <c r="B392" s="29" t="s">
        <v>235</v>
      </c>
      <c r="C392" s="47">
        <v>2</v>
      </c>
      <c r="D392" s="2">
        <v>33759819</v>
      </c>
      <c r="E392" s="2">
        <v>33759819</v>
      </c>
      <c r="F392" s="2">
        <v>0</v>
      </c>
      <c r="G392" s="4">
        <f t="shared" si="40"/>
        <v>67519638</v>
      </c>
      <c r="H392" s="73"/>
    </row>
    <row r="393" spans="2:8" ht="15.75">
      <c r="B393" s="29" t="s">
        <v>166</v>
      </c>
      <c r="C393" s="47">
        <v>58</v>
      </c>
      <c r="D393" s="2">
        <v>10879241.815549999</v>
      </c>
      <c r="E393" s="2">
        <v>12612198.015549999</v>
      </c>
      <c r="F393" s="2">
        <v>0</v>
      </c>
      <c r="G393" s="4">
        <f t="shared" si="40"/>
        <v>23491439.831099998</v>
      </c>
      <c r="H393" s="73"/>
    </row>
    <row r="394" spans="2:8" ht="15.75">
      <c r="B394" s="29" t="s">
        <v>167</v>
      </c>
      <c r="C394" s="47">
        <v>25</v>
      </c>
      <c r="D394" s="2">
        <v>36045241.090999998</v>
      </c>
      <c r="E394" s="2">
        <v>0</v>
      </c>
      <c r="F394" s="2">
        <v>0</v>
      </c>
      <c r="G394" s="4">
        <f t="shared" si="40"/>
        <v>36045241.090999998</v>
      </c>
      <c r="H394" s="73"/>
    </row>
    <row r="395" spans="2:8" ht="15.75">
      <c r="B395" s="29" t="s">
        <v>169</v>
      </c>
      <c r="C395" s="47">
        <v>16</v>
      </c>
      <c r="D395" s="2">
        <v>22537044</v>
      </c>
      <c r="E395" s="2">
        <v>22537044</v>
      </c>
      <c r="F395" s="2">
        <v>0</v>
      </c>
      <c r="G395" s="4">
        <f t="shared" si="40"/>
        <v>45074088</v>
      </c>
      <c r="H395" s="73"/>
    </row>
    <row r="396" spans="2:8" ht="15.75">
      <c r="B396" s="29" t="s">
        <v>170</v>
      </c>
      <c r="C396" s="47">
        <v>4</v>
      </c>
      <c r="D396" s="2">
        <v>18308426</v>
      </c>
      <c r="E396" s="2">
        <v>18308426</v>
      </c>
      <c r="F396" s="2">
        <v>0</v>
      </c>
      <c r="G396" s="4">
        <f t="shared" si="40"/>
        <v>36616852</v>
      </c>
      <c r="H396" s="73"/>
    </row>
    <row r="397" spans="2:8" ht="15.75">
      <c r="B397" s="29" t="s">
        <v>150</v>
      </c>
      <c r="C397" s="47">
        <v>1</v>
      </c>
      <c r="D397" s="2">
        <v>721000</v>
      </c>
      <c r="E397" s="2">
        <v>721000</v>
      </c>
      <c r="F397" s="2">
        <v>0</v>
      </c>
      <c r="G397" s="4">
        <f t="shared" si="40"/>
        <v>1442000</v>
      </c>
      <c r="H397" s="73"/>
    </row>
    <row r="398" spans="2:8" ht="15.75">
      <c r="B398" s="29" t="s">
        <v>151</v>
      </c>
      <c r="C398" s="47">
        <v>3</v>
      </c>
      <c r="D398" s="2">
        <v>2999360</v>
      </c>
      <c r="E398" s="2">
        <v>0</v>
      </c>
      <c r="F398" s="2">
        <v>0</v>
      </c>
      <c r="G398" s="4">
        <f t="shared" si="40"/>
        <v>2999360</v>
      </c>
      <c r="H398" s="73"/>
    </row>
    <row r="399" spans="2:8" ht="16.5" thickBot="1">
      <c r="B399" s="180" t="s">
        <v>206</v>
      </c>
      <c r="C399" s="47">
        <v>1</v>
      </c>
      <c r="D399" s="2">
        <v>1081500</v>
      </c>
      <c r="E399" s="2">
        <v>1081500</v>
      </c>
      <c r="F399" s="2">
        <v>0</v>
      </c>
      <c r="G399" s="4">
        <f t="shared" si="40"/>
        <v>2163000</v>
      </c>
      <c r="H399" s="73"/>
    </row>
    <row r="400" spans="2:8" ht="16.5" thickBot="1">
      <c r="B400" s="26" t="s">
        <v>141</v>
      </c>
      <c r="C400" s="49">
        <f>SUM(C378:C399)</f>
        <v>19998</v>
      </c>
      <c r="D400" s="34">
        <f>SUM(D378:D399)</f>
        <v>5663165854.28193</v>
      </c>
      <c r="E400" s="34">
        <f>SUM(E378:E399)</f>
        <v>4100705877.1289697</v>
      </c>
      <c r="F400" s="34">
        <f>SUM(F378:F399)</f>
        <v>125655124.55500001</v>
      </c>
      <c r="G400" s="27">
        <f>SUM(G378:G399)</f>
        <v>9889526855.9659004</v>
      </c>
      <c r="H400" s="83"/>
    </row>
    <row r="401" spans="2:24" ht="14.25" thickBot="1">
      <c r="D401" s="59" t="e">
        <f>+D400-#REF!</f>
        <v>#REF!</v>
      </c>
      <c r="E401" s="59" t="e">
        <f>+E400-#REF!</f>
        <v>#REF!</v>
      </c>
      <c r="F401" s="59" t="e">
        <f>+F400-#REF!</f>
        <v>#REF!</v>
      </c>
      <c r="G401" s="59" t="e">
        <f>+G400-#REF!</f>
        <v>#REF!</v>
      </c>
      <c r="O401" s="140"/>
      <c r="P401" s="140"/>
      <c r="Q401" s="140"/>
      <c r="R401" s="140"/>
      <c r="S401" s="140"/>
      <c r="T401" s="140"/>
      <c r="U401" s="140"/>
      <c r="V401" s="140"/>
      <c r="W401" s="140"/>
    </row>
    <row r="402" spans="2:24" ht="16.5" thickBot="1">
      <c r="B402" s="712" t="s">
        <v>205</v>
      </c>
      <c r="C402" s="713"/>
      <c r="D402" s="713"/>
      <c r="E402" s="713"/>
      <c r="F402" s="713"/>
      <c r="G402" s="714"/>
      <c r="H402" s="187"/>
      <c r="I402" s="140"/>
      <c r="J402" s="140"/>
      <c r="K402" s="140"/>
      <c r="L402" s="140"/>
      <c r="M402" s="140"/>
      <c r="N402" s="140"/>
      <c r="X402" s="140"/>
    </row>
    <row r="403" spans="2:24" s="140" customFormat="1" ht="27">
      <c r="B403" s="141" t="s">
        <v>152</v>
      </c>
      <c r="C403" s="142" t="s">
        <v>136</v>
      </c>
      <c r="D403" s="138" t="s">
        <v>214</v>
      </c>
      <c r="E403" s="143" t="s">
        <v>137</v>
      </c>
      <c r="F403" s="143" t="s">
        <v>153</v>
      </c>
      <c r="G403" s="139" t="s">
        <v>135</v>
      </c>
      <c r="H403" s="197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</row>
    <row r="404" spans="2:24" ht="15.75">
      <c r="B404" s="180" t="s">
        <v>147</v>
      </c>
      <c r="C404" s="47">
        <v>26788</v>
      </c>
      <c r="D404" s="2">
        <v>471950750.99000001</v>
      </c>
      <c r="E404" s="2">
        <v>408353058.34000003</v>
      </c>
      <c r="F404" s="2">
        <v>0</v>
      </c>
      <c r="G404" s="4">
        <f>SUM(D404:F404)</f>
        <v>880303809.33000004</v>
      </c>
      <c r="H404" s="73"/>
    </row>
    <row r="405" spans="2:24" ht="15.75">
      <c r="B405" s="180" t="s">
        <v>148</v>
      </c>
      <c r="C405" s="47">
        <v>2916</v>
      </c>
      <c r="D405" s="2">
        <v>2163289225.4099998</v>
      </c>
      <c r="E405" s="2">
        <v>3256406580.6300001</v>
      </c>
      <c r="F405" s="2">
        <v>0</v>
      </c>
      <c r="G405" s="4">
        <f t="shared" ref="G405:G421" si="41">SUM(D405:F405)</f>
        <v>5419695806.04</v>
      </c>
      <c r="H405" s="73"/>
    </row>
    <row r="406" spans="2:24" ht="15.75">
      <c r="B406" s="29" t="s">
        <v>155</v>
      </c>
      <c r="C406" s="47">
        <v>412</v>
      </c>
      <c r="D406" s="2">
        <v>2828076229.25</v>
      </c>
      <c r="E406" s="2">
        <v>0</v>
      </c>
      <c r="F406" s="2">
        <v>304783783.00999999</v>
      </c>
      <c r="G406" s="4">
        <f t="shared" si="41"/>
        <v>3132860012.2600002</v>
      </c>
      <c r="H406" s="73"/>
    </row>
    <row r="407" spans="2:24" ht="15.75">
      <c r="B407" s="29" t="s">
        <v>204</v>
      </c>
      <c r="C407" s="47">
        <v>44</v>
      </c>
      <c r="D407" s="2">
        <v>278175599.82999998</v>
      </c>
      <c r="E407" s="2">
        <v>0</v>
      </c>
      <c r="F407" s="2">
        <v>20624964.609999999</v>
      </c>
      <c r="G407" s="4">
        <f t="shared" si="41"/>
        <v>298800564.44</v>
      </c>
      <c r="H407" s="73"/>
    </row>
    <row r="408" spans="2:24" ht="15.75">
      <c r="B408" s="180" t="s">
        <v>47</v>
      </c>
      <c r="C408" s="47">
        <v>3433</v>
      </c>
      <c r="D408" s="2">
        <v>6234302377.3800001</v>
      </c>
      <c r="E408" s="2">
        <v>6611992332.8100004</v>
      </c>
      <c r="F408" s="2">
        <v>0</v>
      </c>
      <c r="G408" s="4">
        <f t="shared" si="41"/>
        <v>12846294710.190001</v>
      </c>
      <c r="H408" s="73"/>
    </row>
    <row r="409" spans="2:24" ht="15.75">
      <c r="B409" s="29" t="s">
        <v>159</v>
      </c>
      <c r="C409" s="47">
        <v>1152</v>
      </c>
      <c r="D409" s="2">
        <v>869270935.16999996</v>
      </c>
      <c r="E409" s="2">
        <v>884969974.66999996</v>
      </c>
      <c r="F409" s="2">
        <v>0</v>
      </c>
      <c r="G409" s="4">
        <f t="shared" si="41"/>
        <v>1754240909.8399999</v>
      </c>
      <c r="H409" s="73"/>
    </row>
    <row r="410" spans="2:24" ht="15.75">
      <c r="B410" s="29" t="s">
        <v>161</v>
      </c>
      <c r="C410" s="47">
        <v>258</v>
      </c>
      <c r="D410" s="2">
        <v>5371164206.2700005</v>
      </c>
      <c r="E410" s="2">
        <v>0</v>
      </c>
      <c r="F410" s="2">
        <v>0</v>
      </c>
      <c r="G410" s="4">
        <f t="shared" si="41"/>
        <v>5371164206.2700005</v>
      </c>
      <c r="H410" s="73"/>
    </row>
    <row r="411" spans="2:24" ht="15.75">
      <c r="B411" s="29" t="s">
        <v>162</v>
      </c>
      <c r="C411" s="47">
        <v>58</v>
      </c>
      <c r="D411" s="2">
        <v>1139385681</v>
      </c>
      <c r="E411" s="2">
        <v>0</v>
      </c>
      <c r="F411" s="2">
        <v>0</v>
      </c>
      <c r="G411" s="4">
        <f t="shared" si="41"/>
        <v>1139385681</v>
      </c>
      <c r="H411" s="73"/>
    </row>
    <row r="412" spans="2:24" ht="15.75">
      <c r="B412" s="180" t="s">
        <v>69</v>
      </c>
      <c r="C412" s="47">
        <v>1931</v>
      </c>
      <c r="D412" s="2">
        <v>440057809.45999998</v>
      </c>
      <c r="E412" s="2">
        <v>0</v>
      </c>
      <c r="F412" s="2">
        <v>0</v>
      </c>
      <c r="G412" s="4">
        <f t="shared" si="41"/>
        <v>440057809.45999998</v>
      </c>
      <c r="H412" s="73"/>
    </row>
    <row r="413" spans="2:24" ht="15.75">
      <c r="B413" s="29" t="s">
        <v>163</v>
      </c>
      <c r="C413" s="47">
        <v>1266</v>
      </c>
      <c r="D413" s="2">
        <v>220228056.83870006</v>
      </c>
      <c r="E413" s="2">
        <v>220228056.83870006</v>
      </c>
      <c r="F413" s="2">
        <v>0</v>
      </c>
      <c r="G413" s="4">
        <f t="shared" si="41"/>
        <v>440456113.67740011</v>
      </c>
      <c r="H413" s="73"/>
    </row>
    <row r="414" spans="2:24" ht="15.75">
      <c r="B414" s="29" t="s">
        <v>165</v>
      </c>
      <c r="C414" s="47">
        <v>34</v>
      </c>
      <c r="D414" s="2">
        <v>36818961.119999997</v>
      </c>
      <c r="E414" s="2">
        <v>36818961.119999997</v>
      </c>
      <c r="F414" s="2">
        <v>0</v>
      </c>
      <c r="G414" s="4">
        <f t="shared" si="41"/>
        <v>73637922.239999995</v>
      </c>
      <c r="H414" s="73"/>
    </row>
    <row r="415" spans="2:24" ht="15.75">
      <c r="B415" s="29" t="s">
        <v>149</v>
      </c>
      <c r="C415" s="47">
        <v>2</v>
      </c>
      <c r="D415" s="2">
        <v>3859049.5</v>
      </c>
      <c r="E415" s="2">
        <v>0</v>
      </c>
      <c r="F415" s="2">
        <v>0</v>
      </c>
      <c r="G415" s="4">
        <f t="shared" si="41"/>
        <v>3859049.5</v>
      </c>
      <c r="H415" s="73"/>
    </row>
    <row r="416" spans="2:24" ht="15.75">
      <c r="B416" s="29" t="s">
        <v>166</v>
      </c>
      <c r="C416" s="47">
        <v>471</v>
      </c>
      <c r="D416" s="2">
        <v>402984723.47000003</v>
      </c>
      <c r="E416" s="2">
        <v>408710776.12</v>
      </c>
      <c r="F416" s="2">
        <v>0</v>
      </c>
      <c r="G416" s="4">
        <f t="shared" si="41"/>
        <v>811695499.59000003</v>
      </c>
      <c r="H416" s="73"/>
    </row>
    <row r="417" spans="2:24" ht="15.75">
      <c r="B417" s="29" t="s">
        <v>167</v>
      </c>
      <c r="C417" s="47">
        <v>11</v>
      </c>
      <c r="D417" s="2">
        <v>5814597</v>
      </c>
      <c r="E417" s="2">
        <v>0</v>
      </c>
      <c r="F417" s="2">
        <v>0</v>
      </c>
      <c r="G417" s="4">
        <f t="shared" si="41"/>
        <v>5814597</v>
      </c>
      <c r="H417" s="73"/>
    </row>
    <row r="418" spans="2:24" ht="15.75">
      <c r="B418" s="29" t="s">
        <v>169</v>
      </c>
      <c r="C418" s="47">
        <v>16</v>
      </c>
      <c r="D418" s="2">
        <v>13320549</v>
      </c>
      <c r="E418" s="2">
        <v>13320549</v>
      </c>
      <c r="F418" s="2">
        <v>0</v>
      </c>
      <c r="G418" s="4">
        <f t="shared" si="41"/>
        <v>26641098</v>
      </c>
      <c r="H418" s="73"/>
    </row>
    <row r="419" spans="2:24" ht="15.75">
      <c r="B419" s="29" t="s">
        <v>203</v>
      </c>
      <c r="C419" s="47">
        <v>29</v>
      </c>
      <c r="D419" s="2">
        <v>42164096</v>
      </c>
      <c r="E419" s="2">
        <v>42164096</v>
      </c>
      <c r="F419" s="2">
        <v>0</v>
      </c>
      <c r="G419" s="4">
        <f t="shared" si="41"/>
        <v>84328192</v>
      </c>
      <c r="H419" s="73"/>
    </row>
    <row r="420" spans="2:24" ht="15.75">
      <c r="B420" s="29" t="s">
        <v>84</v>
      </c>
      <c r="C420" s="47">
        <v>2</v>
      </c>
      <c r="D420" s="2">
        <v>72389636</v>
      </c>
      <c r="E420" s="2">
        <v>0</v>
      </c>
      <c r="F420" s="2">
        <v>0</v>
      </c>
      <c r="G420" s="4">
        <f t="shared" si="41"/>
        <v>72389636</v>
      </c>
      <c r="H420" s="73"/>
    </row>
    <row r="421" spans="2:24" ht="16.5" thickBot="1">
      <c r="B421" s="31" t="s">
        <v>202</v>
      </c>
      <c r="C421" s="48">
        <v>7</v>
      </c>
      <c r="D421" s="5">
        <v>30419340.350000001</v>
      </c>
      <c r="E421" s="5">
        <v>30419340.350000001</v>
      </c>
      <c r="F421" s="5">
        <v>0</v>
      </c>
      <c r="G421" s="6">
        <f t="shared" si="41"/>
        <v>60838680.700000003</v>
      </c>
      <c r="H421" s="73"/>
    </row>
    <row r="422" spans="2:24" ht="16.5" thickBot="1">
      <c r="B422" s="50" t="s">
        <v>141</v>
      </c>
      <c r="C422" s="51">
        <f>SUM(C404:C421)</f>
        <v>38830</v>
      </c>
      <c r="D422" s="34">
        <f>SUM(D404:D421)</f>
        <v>20623671824.0387</v>
      </c>
      <c r="E422" s="34">
        <f>SUM(E404:E421)</f>
        <v>11913383725.878702</v>
      </c>
      <c r="F422" s="34">
        <f>SUM(F404:F421)</f>
        <v>325408747.62</v>
      </c>
      <c r="G422" s="27">
        <f>SUM(G404:G421)</f>
        <v>32862464297.537403</v>
      </c>
      <c r="H422" s="83"/>
    </row>
    <row r="423" spans="2:24">
      <c r="B423" s="52"/>
      <c r="C423" s="52"/>
      <c r="D423" s="214" t="e">
        <f>+D422-#REF!</f>
        <v>#REF!</v>
      </c>
      <c r="E423" s="214" t="e">
        <f>+E422-#REF!</f>
        <v>#REF!</v>
      </c>
      <c r="F423" s="214" t="e">
        <f>+F422-#REF!</f>
        <v>#REF!</v>
      </c>
      <c r="G423" s="214" t="e">
        <f>+G422-#REF!</f>
        <v>#REF!</v>
      </c>
      <c r="H423" s="198"/>
    </row>
    <row r="424" spans="2:24" ht="14.25" thickBot="1">
      <c r="B424" s="52"/>
      <c r="C424" s="52"/>
      <c r="D424" s="52"/>
      <c r="E424" s="52"/>
      <c r="F424" s="52"/>
      <c r="G424" s="52"/>
      <c r="H424" s="198"/>
      <c r="O424" s="140"/>
      <c r="P424" s="140"/>
      <c r="Q424" s="140"/>
      <c r="R424" s="140"/>
      <c r="S424" s="140"/>
      <c r="T424" s="140"/>
      <c r="U424" s="140"/>
      <c r="V424" s="140"/>
      <c r="W424" s="140"/>
    </row>
    <row r="425" spans="2:24" ht="16.5" thickBot="1">
      <c r="B425" s="712" t="s">
        <v>212</v>
      </c>
      <c r="C425" s="713"/>
      <c r="D425" s="713"/>
      <c r="E425" s="713"/>
      <c r="F425" s="713"/>
      <c r="G425" s="714"/>
      <c r="H425" s="187"/>
      <c r="I425" s="140"/>
      <c r="J425" s="140"/>
      <c r="K425" s="140"/>
      <c r="L425" s="140"/>
      <c r="M425" s="140"/>
      <c r="N425" s="140"/>
      <c r="X425" s="140"/>
    </row>
    <row r="426" spans="2:24" s="140" customFormat="1" ht="27">
      <c r="B426" s="136" t="s">
        <v>152</v>
      </c>
      <c r="C426" s="137" t="s">
        <v>171</v>
      </c>
      <c r="D426" s="138" t="s">
        <v>214</v>
      </c>
      <c r="E426" s="137" t="s">
        <v>137</v>
      </c>
      <c r="F426" s="137" t="s">
        <v>201</v>
      </c>
      <c r="G426" s="139" t="s">
        <v>135</v>
      </c>
      <c r="H426" s="197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</row>
    <row r="427" spans="2:24" ht="15.75">
      <c r="B427" s="180" t="s">
        <v>147</v>
      </c>
      <c r="C427" s="47">
        <v>552</v>
      </c>
      <c r="D427" s="2">
        <v>16354083</v>
      </c>
      <c r="E427" s="2">
        <v>21392393</v>
      </c>
      <c r="F427" s="2">
        <v>0</v>
      </c>
      <c r="G427" s="4">
        <f>SUM(D427:F427)</f>
        <v>37746476</v>
      </c>
      <c r="H427" s="73"/>
    </row>
    <row r="428" spans="2:24" ht="15.75">
      <c r="B428" s="180" t="s">
        <v>148</v>
      </c>
      <c r="C428" s="47">
        <v>20</v>
      </c>
      <c r="D428" s="2">
        <v>28878728</v>
      </c>
      <c r="E428" s="2">
        <v>43318092</v>
      </c>
      <c r="F428" s="2">
        <v>0</v>
      </c>
      <c r="G428" s="4">
        <f t="shared" ref="G428:G433" si="42">SUM(D428:F428)</f>
        <v>72196820</v>
      </c>
      <c r="H428" s="73"/>
    </row>
    <row r="429" spans="2:24" ht="15.75">
      <c r="B429" s="102" t="s">
        <v>155</v>
      </c>
      <c r="C429" s="47">
        <v>9</v>
      </c>
      <c r="D429" s="2">
        <v>104553846</v>
      </c>
      <c r="E429" s="2">
        <v>0</v>
      </c>
      <c r="F429" s="2">
        <v>5048454</v>
      </c>
      <c r="G429" s="4">
        <f t="shared" si="42"/>
        <v>109602300</v>
      </c>
      <c r="H429" s="73"/>
    </row>
    <row r="430" spans="2:24" ht="15.75">
      <c r="B430" s="180" t="s">
        <v>47</v>
      </c>
      <c r="C430" s="47">
        <v>285</v>
      </c>
      <c r="D430" s="2">
        <v>691621304</v>
      </c>
      <c r="E430" s="2">
        <v>762366668</v>
      </c>
      <c r="F430" s="2">
        <v>0</v>
      </c>
      <c r="G430" s="4">
        <f t="shared" si="42"/>
        <v>1453987972</v>
      </c>
      <c r="H430" s="73"/>
    </row>
    <row r="431" spans="2:24" ht="15.75">
      <c r="B431" s="102" t="s">
        <v>159</v>
      </c>
      <c r="C431" s="47">
        <v>41</v>
      </c>
      <c r="D431" s="2">
        <v>32236203</v>
      </c>
      <c r="E431" s="2">
        <v>33457096</v>
      </c>
      <c r="F431" s="2">
        <v>0</v>
      </c>
      <c r="G431" s="4">
        <f t="shared" si="42"/>
        <v>65693299</v>
      </c>
      <c r="H431" s="73"/>
    </row>
    <row r="432" spans="2:24" ht="15.75">
      <c r="B432" s="102" t="s">
        <v>162</v>
      </c>
      <c r="C432" s="47">
        <v>31</v>
      </c>
      <c r="D432" s="2">
        <v>446687283</v>
      </c>
      <c r="E432" s="2">
        <v>0</v>
      </c>
      <c r="F432" s="2">
        <v>0</v>
      </c>
      <c r="G432" s="4">
        <f t="shared" si="42"/>
        <v>446687283</v>
      </c>
      <c r="H432" s="73"/>
    </row>
    <row r="433" spans="2:24" ht="16.5" thickBot="1">
      <c r="B433" s="102" t="s">
        <v>169</v>
      </c>
      <c r="C433" s="48">
        <v>19</v>
      </c>
      <c r="D433" s="5">
        <v>15496737</v>
      </c>
      <c r="E433" s="5">
        <v>15496737</v>
      </c>
      <c r="F433" s="5">
        <v>0</v>
      </c>
      <c r="G433" s="6">
        <f t="shared" si="42"/>
        <v>30993474</v>
      </c>
      <c r="H433" s="73"/>
    </row>
    <row r="434" spans="2:24" ht="16.5" thickBot="1">
      <c r="B434" s="89" t="s">
        <v>141</v>
      </c>
      <c r="C434" s="53">
        <f>SUM(C427:C433)</f>
        <v>957</v>
      </c>
      <c r="D434" s="54">
        <f>SUM(D427:D433)</f>
        <v>1335828184</v>
      </c>
      <c r="E434" s="54">
        <f>SUM(E427:E433)</f>
        <v>876030986</v>
      </c>
      <c r="F434" s="54">
        <f>SUM(F427:F433)</f>
        <v>5048454</v>
      </c>
      <c r="G434" s="55">
        <f>SUM(G427:G433)</f>
        <v>2216907624</v>
      </c>
      <c r="H434" s="199"/>
    </row>
    <row r="435" spans="2:24">
      <c r="D435" s="59" t="e">
        <f>+D434-#REF!</f>
        <v>#REF!</v>
      </c>
      <c r="E435" s="59" t="e">
        <f>+E434-#REF!</f>
        <v>#REF!</v>
      </c>
      <c r="F435" s="59" t="e">
        <f>+F434-#REF!</f>
        <v>#REF!</v>
      </c>
      <c r="G435" s="59" t="e">
        <f>+G434-#REF!</f>
        <v>#REF!</v>
      </c>
    </row>
    <row r="436" spans="2:24" ht="14.25" thickBot="1">
      <c r="O436" s="140"/>
      <c r="P436" s="140"/>
      <c r="Q436" s="140"/>
      <c r="R436" s="140"/>
      <c r="S436" s="140"/>
      <c r="T436" s="140"/>
      <c r="U436" s="140"/>
      <c r="V436" s="140"/>
      <c r="W436" s="140"/>
    </row>
    <row r="437" spans="2:24" ht="16.5" thickBot="1">
      <c r="B437" s="712" t="s">
        <v>215</v>
      </c>
      <c r="C437" s="713"/>
      <c r="D437" s="713"/>
      <c r="E437" s="713"/>
      <c r="F437" s="713"/>
      <c r="G437" s="714"/>
      <c r="H437" s="187"/>
      <c r="I437" s="140"/>
      <c r="J437" s="140"/>
      <c r="K437" s="140"/>
      <c r="L437" s="140"/>
      <c r="M437" s="140"/>
      <c r="N437" s="140"/>
      <c r="X437" s="140"/>
    </row>
    <row r="438" spans="2:24" s="140" customFormat="1" ht="27">
      <c r="B438" s="136" t="s">
        <v>152</v>
      </c>
      <c r="C438" s="137" t="s">
        <v>136</v>
      </c>
      <c r="D438" s="138" t="s">
        <v>214</v>
      </c>
      <c r="E438" s="137" t="s">
        <v>137</v>
      </c>
      <c r="F438" s="137" t="s">
        <v>153</v>
      </c>
      <c r="G438" s="139" t="s">
        <v>135</v>
      </c>
      <c r="H438" s="197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</row>
    <row r="439" spans="2:24" ht="15.75">
      <c r="B439" s="180" t="s">
        <v>147</v>
      </c>
      <c r="C439" s="47">
        <v>35190</v>
      </c>
      <c r="D439" s="2">
        <v>375545835.80000001</v>
      </c>
      <c r="E439" s="2">
        <v>357188217</v>
      </c>
      <c r="F439" s="2">
        <v>0</v>
      </c>
      <c r="G439" s="4">
        <f>SUM(D439:F439)</f>
        <v>732734052.79999995</v>
      </c>
      <c r="H439" s="73"/>
    </row>
    <row r="440" spans="2:24" ht="15.75">
      <c r="B440" s="180" t="s">
        <v>148</v>
      </c>
      <c r="C440" s="47">
        <v>108</v>
      </c>
      <c r="D440" s="2">
        <v>213097677</v>
      </c>
      <c r="E440" s="2">
        <v>319646516</v>
      </c>
      <c r="F440" s="2">
        <v>0</v>
      </c>
      <c r="G440" s="4">
        <f t="shared" ref="G440:G455" si="43">SUM(D440:F440)</f>
        <v>532744193</v>
      </c>
      <c r="H440" s="73"/>
    </row>
    <row r="441" spans="2:24" ht="15.75">
      <c r="B441" s="102" t="s">
        <v>155</v>
      </c>
      <c r="C441" s="47">
        <v>260</v>
      </c>
      <c r="D441" s="2">
        <v>1672087373.3399999</v>
      </c>
      <c r="E441" s="2">
        <v>0</v>
      </c>
      <c r="F441" s="2">
        <v>607151245.03999996</v>
      </c>
      <c r="G441" s="4">
        <f t="shared" si="43"/>
        <v>2279238618.3800001</v>
      </c>
      <c r="H441" s="73"/>
    </row>
    <row r="442" spans="2:24" ht="15.75">
      <c r="B442" s="102" t="s">
        <v>204</v>
      </c>
      <c r="C442" s="47">
        <v>51</v>
      </c>
      <c r="D442" s="2">
        <v>264511686.96000001</v>
      </c>
      <c r="E442" s="2">
        <v>0</v>
      </c>
      <c r="F442" s="2">
        <v>18789988.75</v>
      </c>
      <c r="G442" s="4">
        <f t="shared" si="43"/>
        <v>283301675.71000004</v>
      </c>
      <c r="H442" s="73"/>
    </row>
    <row r="443" spans="2:24" ht="15.75">
      <c r="B443" s="180" t="s">
        <v>47</v>
      </c>
      <c r="C443" s="47">
        <v>1307</v>
      </c>
      <c r="D443" s="2">
        <v>3135258718.3400002</v>
      </c>
      <c r="E443" s="2">
        <v>3270460868.3400002</v>
      </c>
      <c r="F443" s="2">
        <v>0</v>
      </c>
      <c r="G443" s="4">
        <f t="shared" si="43"/>
        <v>6405719586.6800003</v>
      </c>
      <c r="H443" s="73"/>
    </row>
    <row r="444" spans="2:24" ht="15.75">
      <c r="B444" s="102" t="s">
        <v>159</v>
      </c>
      <c r="C444" s="47">
        <v>1322</v>
      </c>
      <c r="D444" s="2">
        <v>553987357.5</v>
      </c>
      <c r="E444" s="2">
        <v>565495117.5</v>
      </c>
      <c r="F444" s="2">
        <v>0</v>
      </c>
      <c r="G444" s="4">
        <f t="shared" si="43"/>
        <v>1119482475</v>
      </c>
      <c r="H444" s="73"/>
    </row>
    <row r="445" spans="2:24" ht="15.75">
      <c r="B445" s="102" t="s">
        <v>161</v>
      </c>
      <c r="C445" s="47">
        <v>184</v>
      </c>
      <c r="D445" s="2">
        <v>6003955809.0200005</v>
      </c>
      <c r="E445" s="2">
        <v>0</v>
      </c>
      <c r="F445" s="2">
        <v>0</v>
      </c>
      <c r="G445" s="4">
        <f t="shared" si="43"/>
        <v>6003955809.0200005</v>
      </c>
      <c r="H445" s="73"/>
    </row>
    <row r="446" spans="2:24" ht="15.75">
      <c r="B446" s="102" t="s">
        <v>162</v>
      </c>
      <c r="C446" s="47">
        <v>18</v>
      </c>
      <c r="D446" s="2">
        <v>24102000</v>
      </c>
      <c r="E446" s="2">
        <v>0</v>
      </c>
      <c r="F446" s="2">
        <v>0</v>
      </c>
      <c r="G446" s="4">
        <f t="shared" si="43"/>
        <v>24102000</v>
      </c>
      <c r="H446" s="73"/>
    </row>
    <row r="447" spans="2:24" ht="15.75">
      <c r="B447" s="180" t="s">
        <v>69</v>
      </c>
      <c r="C447" s="47">
        <v>162</v>
      </c>
      <c r="D447" s="2">
        <v>33629692.780000001</v>
      </c>
      <c r="E447" s="2">
        <v>0</v>
      </c>
      <c r="F447" s="2">
        <v>0</v>
      </c>
      <c r="G447" s="4">
        <f t="shared" si="43"/>
        <v>33629692.780000001</v>
      </c>
      <c r="H447" s="73"/>
    </row>
    <row r="448" spans="2:24" ht="15.75">
      <c r="B448" s="102" t="s">
        <v>163</v>
      </c>
      <c r="C448" s="47">
        <v>86</v>
      </c>
      <c r="D448" s="2">
        <v>7957956.5699999994</v>
      </c>
      <c r="E448" s="2">
        <v>7957956.5699999994</v>
      </c>
      <c r="F448" s="2">
        <v>0</v>
      </c>
      <c r="G448" s="4">
        <f t="shared" si="43"/>
        <v>15915913.139999999</v>
      </c>
      <c r="H448" s="73"/>
    </row>
    <row r="449" spans="2:8" ht="15.75">
      <c r="B449" s="102" t="s">
        <v>165</v>
      </c>
      <c r="C449" s="47">
        <v>1</v>
      </c>
      <c r="D449" s="2">
        <v>790594.01</v>
      </c>
      <c r="E449" s="2">
        <v>790594.01</v>
      </c>
      <c r="F449" s="2">
        <v>0</v>
      </c>
      <c r="G449" s="4">
        <f t="shared" si="43"/>
        <v>1581188.02</v>
      </c>
      <c r="H449" s="73"/>
    </row>
    <row r="450" spans="2:8" ht="15.75">
      <c r="B450" s="102" t="s">
        <v>149</v>
      </c>
      <c r="C450" s="47">
        <v>2</v>
      </c>
      <c r="D450" s="2">
        <v>3497104.64</v>
      </c>
      <c r="E450" s="2">
        <v>0</v>
      </c>
      <c r="F450" s="2">
        <v>0</v>
      </c>
      <c r="G450" s="4">
        <f t="shared" si="43"/>
        <v>3497104.64</v>
      </c>
      <c r="H450" s="73"/>
    </row>
    <row r="451" spans="2:8" ht="15.75">
      <c r="B451" s="102" t="s">
        <v>166</v>
      </c>
      <c r="C451" s="47">
        <v>60</v>
      </c>
      <c r="D451" s="2">
        <v>10328300.300000001</v>
      </c>
      <c r="E451" s="2">
        <v>10328300</v>
      </c>
      <c r="F451" s="2">
        <v>0</v>
      </c>
      <c r="G451" s="4">
        <f t="shared" si="43"/>
        <v>20656600.300000001</v>
      </c>
      <c r="H451" s="73"/>
    </row>
    <row r="452" spans="2:8" ht="15.75">
      <c r="B452" s="102" t="s">
        <v>167</v>
      </c>
      <c r="C452" s="47">
        <v>26</v>
      </c>
      <c r="D452" s="2">
        <v>119392456</v>
      </c>
      <c r="E452" s="2">
        <v>0</v>
      </c>
      <c r="F452" s="2">
        <v>0</v>
      </c>
      <c r="G452" s="4">
        <f t="shared" si="43"/>
        <v>119392456</v>
      </c>
      <c r="H452" s="73"/>
    </row>
    <row r="453" spans="2:8" ht="15.75">
      <c r="B453" s="102" t="s">
        <v>169</v>
      </c>
      <c r="C453" s="47">
        <v>86</v>
      </c>
      <c r="D453" s="2">
        <v>80132041</v>
      </c>
      <c r="E453" s="2">
        <v>80132041</v>
      </c>
      <c r="F453" s="2">
        <v>0</v>
      </c>
      <c r="G453" s="4">
        <f t="shared" si="43"/>
        <v>160264082</v>
      </c>
      <c r="H453" s="73"/>
    </row>
    <row r="454" spans="2:8" ht="15.75">
      <c r="B454" s="102" t="s">
        <v>203</v>
      </c>
      <c r="C454" s="47">
        <v>10</v>
      </c>
      <c r="D454" s="2">
        <v>22608500</v>
      </c>
      <c r="E454" s="2">
        <v>22608500</v>
      </c>
      <c r="F454" s="2">
        <v>0</v>
      </c>
      <c r="G454" s="4">
        <f t="shared" si="43"/>
        <v>45217000</v>
      </c>
      <c r="H454" s="73"/>
    </row>
    <row r="455" spans="2:8" ht="15.75">
      <c r="B455" s="102" t="s">
        <v>216</v>
      </c>
      <c r="C455" s="47">
        <v>28</v>
      </c>
      <c r="D455" s="2">
        <v>206712383</v>
      </c>
      <c r="E455" s="2">
        <v>0</v>
      </c>
      <c r="F455" s="2">
        <v>0</v>
      </c>
      <c r="G455" s="4">
        <f t="shared" si="43"/>
        <v>206712383</v>
      </c>
      <c r="H455" s="73"/>
    </row>
    <row r="456" spans="2:8" ht="16.5" thickBot="1">
      <c r="B456" s="174" t="s">
        <v>141</v>
      </c>
      <c r="C456" s="175">
        <f>SUM(C439:C455)</f>
        <v>38901</v>
      </c>
      <c r="D456" s="175">
        <f>SUM(D439:D455)</f>
        <v>12727595486.26</v>
      </c>
      <c r="E456" s="175">
        <f>SUM(E439:E455)</f>
        <v>4634608110.4200001</v>
      </c>
      <c r="F456" s="175">
        <f>SUM(F439:F455)</f>
        <v>625941233.78999996</v>
      </c>
      <c r="G456" s="176">
        <f>SUM(G439:G455)</f>
        <v>17988144830.469997</v>
      </c>
      <c r="H456" s="200"/>
    </row>
    <row r="457" spans="2:8">
      <c r="D457" s="38" t="e">
        <f>+D456-#REF!</f>
        <v>#REF!</v>
      </c>
      <c r="E457" s="38" t="e">
        <f>+E456-#REF!</f>
        <v>#REF!</v>
      </c>
      <c r="F457" s="38" t="e">
        <f>+F456-#REF!</f>
        <v>#REF!</v>
      </c>
      <c r="G457" s="38" t="e">
        <f>+G456-#REF!</f>
        <v>#REF!</v>
      </c>
    </row>
    <row r="458" spans="2:8" ht="14.25" thickBot="1"/>
    <row r="459" spans="2:8" ht="18.75" thickBot="1">
      <c r="B459" s="135" t="s">
        <v>232</v>
      </c>
      <c r="C459" s="101">
        <f>+C434+C422+C400+C374+C456</f>
        <v>121893</v>
      </c>
      <c r="D459" s="97">
        <f>+D35+D42+D64+D72+D83+D107+D136+D154+D178+D204+D222+D227+D257+D266+D292+D297+D349+D374+D400+D422+D434+D456</f>
        <v>79659788252.643707</v>
      </c>
      <c r="E459" s="97">
        <f>+E35+E42+E64+E72+E83+E107+E136+E154+E178+E204+E222+E227+E257+E266+E292+E297+E349+E374+E400+E422+E434+E456</f>
        <v>44482333450.585594</v>
      </c>
      <c r="F459" s="97">
        <f>+F35+F42+F64+F72+F83+F107+F136+F154+F178+F204+F222+F227+F257+F266+F292+F297+F349+F374+F400+F422+F434+F456</f>
        <v>1082053559.9649999</v>
      </c>
      <c r="G459" s="97">
        <f>+G35+G42+G64+G72+G83+G107+G136+G154+G178+G204+G222+G227+G257+G266+G292+G297+G349+G374+G400+G422+G434+G456</f>
        <v>125224175263.19431</v>
      </c>
      <c r="H459" s="201"/>
    </row>
    <row r="460" spans="2:8">
      <c r="D460" s="38" t="e">
        <f>+D459-#REF!</f>
        <v>#REF!</v>
      </c>
      <c r="E460" s="38" t="e">
        <f>+E459-#REF!</f>
        <v>#REF!</v>
      </c>
      <c r="F460" s="38" t="e">
        <f>+F459-#REF!</f>
        <v>#REF!</v>
      </c>
      <c r="G460" s="38" t="e">
        <f>+G459-#REF!</f>
        <v>#REF!</v>
      </c>
      <c r="H460" s="202"/>
    </row>
    <row r="461" spans="2:8">
      <c r="C461" s="38"/>
      <c r="D461" s="38"/>
      <c r="E461" s="38"/>
      <c r="F461" s="38"/>
      <c r="G461" s="38"/>
      <c r="H461" s="202"/>
    </row>
    <row r="462" spans="2:8">
      <c r="C462" s="56"/>
      <c r="D462" s="56"/>
      <c r="E462" s="56"/>
      <c r="F462" s="56"/>
      <c r="G462" s="56"/>
      <c r="H462" s="203"/>
    </row>
  </sheetData>
  <mergeCells count="28">
    <mergeCell ref="B437:G437"/>
    <mergeCell ref="B425:G425"/>
    <mergeCell ref="B402:G402"/>
    <mergeCell ref="B376:G376"/>
    <mergeCell ref="B352:G352"/>
    <mergeCell ref="B224:G224"/>
    <mergeCell ref="B3:G4"/>
    <mergeCell ref="P6:T6"/>
    <mergeCell ref="P3:T4"/>
    <mergeCell ref="I170:J170"/>
    <mergeCell ref="I3:N4"/>
    <mergeCell ref="B299:G299"/>
    <mergeCell ref="B294:G294"/>
    <mergeCell ref="B268:G268"/>
    <mergeCell ref="B259:G259"/>
    <mergeCell ref="B229:G229"/>
    <mergeCell ref="I6:N6"/>
    <mergeCell ref="B206:G206"/>
    <mergeCell ref="B180:G180"/>
    <mergeCell ref="B156:G156"/>
    <mergeCell ref="B138:G138"/>
    <mergeCell ref="B109:G109"/>
    <mergeCell ref="B85:G85"/>
    <mergeCell ref="B74:G74"/>
    <mergeCell ref="B66:G66"/>
    <mergeCell ref="B44:G44"/>
    <mergeCell ref="B37:G37"/>
    <mergeCell ref="B6:G6"/>
  </mergeCells>
  <pageMargins left="0.7" right="0.7" top="0.75" bottom="0.75" header="0.3" footer="0.3"/>
  <pageSetup scale="32" orientation="portrait" r:id="rId1"/>
  <rowBreaks count="1" manualBreakCount="1">
    <brk id="1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2012</vt:lpstr>
      <vt:lpstr>RESUMEN  POR SECTOR 2006-2010</vt:lpstr>
      <vt:lpstr>RESUMEN GLOBAL X SECTOR 99-11</vt:lpstr>
      <vt:lpstr>'2012'!Área_de_impresión</vt:lpstr>
    </vt:vector>
  </TitlesOfParts>
  <Company>Secretaría de Gobernación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Aplata</dc:creator>
  <cp:lastModifiedBy>Peña Rincon Raul Ramses</cp:lastModifiedBy>
  <cp:lastPrinted>2012-02-27T23:20:56Z</cp:lastPrinted>
  <dcterms:created xsi:type="dcterms:W3CDTF">2007-09-07T20:50:03Z</dcterms:created>
  <dcterms:modified xsi:type="dcterms:W3CDTF">2012-07-11T00:23:31Z</dcterms:modified>
</cp:coreProperties>
</file>